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noune\OneDrive - United Nations\UNECA\ARII\Data_ARII2018\Data_ARII2018_2_08_2018\"/>
    </mc:Choice>
  </mc:AlternateContent>
  <xr:revisionPtr revIDLastSave="0" documentId="13_ncr:1_{1B38B336-E1A7-401A-B7F0-F0CE9F52D80B}" xr6:coauthVersionLast="43" xr6:coauthVersionMax="43" xr10:uidLastSave="{00000000-0000-0000-0000-000000000000}"/>
  <bookViews>
    <workbookView xWindow="-110" yWindow="-110" windowWidth="19420" windowHeight="11020" firstSheet="14" activeTab="15" xr2:uid="{00000000-000D-0000-FFFF-FFFF00000000}"/>
  </bookViews>
  <sheets>
    <sheet name="Data source" sheetId="1" r:id="rId1"/>
    <sheet name="Visa Dataset 2018" sheetId="2" r:id="rId2"/>
    <sheet name="Africa 2018" sheetId="3" r:id="rId3"/>
    <sheet name="Score Africa 2018" sheetId="4" r:id="rId4"/>
    <sheet name="COMESAJul2018" sheetId="21" r:id="rId5"/>
    <sheet name="Score COMESAJul2018" sheetId="22" r:id="rId6"/>
    <sheet name="Visa Dataset 2018_ECOWAS" sheetId="5" r:id="rId7"/>
    <sheet name="Score ECOWAS" sheetId="6" r:id="rId8"/>
    <sheet name="Visa Dataset 2018_UMA" sheetId="7" r:id="rId9"/>
    <sheet name="Score UMA " sheetId="8" r:id="rId10"/>
    <sheet name="Visa Dataset 2018_COMESA" sheetId="9" r:id="rId11"/>
    <sheet name="score COMESA" sheetId="10" r:id="rId12"/>
    <sheet name="Visa Dataset 2018_ECCAS" sheetId="11" r:id="rId13"/>
    <sheet name="Score ECCAS" sheetId="12" r:id="rId14"/>
    <sheet name="Visa Dataset 2018_SADC" sheetId="13" r:id="rId15"/>
    <sheet name="Score SADC" sheetId="14" r:id="rId16"/>
    <sheet name="Visa Dataset 2018_EAC" sheetId="15" r:id="rId17"/>
    <sheet name="Score EAC" sheetId="16" r:id="rId18"/>
    <sheet name="Visa Dataset 2018_IGAD" sheetId="17" r:id="rId19"/>
    <sheet name="Score IGAD" sheetId="18" r:id="rId20"/>
    <sheet name="Visa Dataset 2018_CENSAD" sheetId="19" r:id="rId21"/>
    <sheet name="Score CEN-SAD" sheetId="20" r:id="rId22"/>
    <sheet name="Sheet1" sheetId="23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2" hidden="1">'Africa 2018'!$A$12:$BP$70</definedName>
    <definedName name="_xlnm._FilterDatabase" localSheetId="4" hidden="1">COMESAJul2018!$A$5:$AI$30</definedName>
    <definedName name="_xlnm._FilterDatabase" localSheetId="1" hidden="1">'Visa Dataset 2018'!$A$12:$BP$70</definedName>
    <definedName name="_Order1" hidden="1">255</definedName>
    <definedName name="Approaches">'[1]07-Param'!$B$2:$C$6</definedName>
    <definedName name="Arial" localSheetId="2">#REF!</definedName>
    <definedName name="Arial">#REF!</definedName>
    <definedName name="BasicHeadings">'[1]07-Param'!$A$9:$C$163</definedName>
    <definedName name="CODE" localSheetId="2">#REF!</definedName>
    <definedName name="CODE">#REF!</definedName>
    <definedName name="ColStyle">[2]In_Pri!$H$17</definedName>
    <definedName name="counam" localSheetId="2">#REF!</definedName>
    <definedName name="counam">#REF!</definedName>
    <definedName name="Countries">[2]In_Pri!$H$2</definedName>
    <definedName name="Country">'[1]1-Step 1-L-Year'!$F$2</definedName>
    <definedName name="Country_code">'[3]3. Country Data'!$C$3</definedName>
    <definedName name="Country_List">[4]TML!$E$4:$E$57</definedName>
    <definedName name="Country_Name">'[3]3. Country Data'!$C$2</definedName>
    <definedName name="CtryCode" localSheetId="2">#REF!</definedName>
    <definedName name="CtryCode">#REF!</definedName>
    <definedName name="CtrySele" localSheetId="2">#REF!</definedName>
    <definedName name="CtrySele">#REF!</definedName>
    <definedName name="Currency">[2]In_Pri!$H$12</definedName>
    <definedName name="D_test3">" = Data_res!R4C6: R  22C6"</definedName>
    <definedName name="DataStyle">[2]In_Pri!$H$18</definedName>
    <definedName name="Date_Process" localSheetId="2">#REF!</definedName>
    <definedName name="Date_Process">#REF!</definedName>
    <definedName name="End_Time" localSheetId="2">#REF!</definedName>
    <definedName name="End_Time">#REF!</definedName>
    <definedName name="EstimatedC">'[1]5-Step 5-C-Year'!$H$16:$I$2500</definedName>
    <definedName name="EstimatedL">'[1]2-Step 2-L-Year'!$H$5:$I$2272</definedName>
    <definedName name="FormatLigne" localSheetId="2">#REF!</definedName>
    <definedName name="FormatLigne">#REF!</definedName>
    <definedName name="Index" localSheetId="2">#REF!</definedName>
    <definedName name="Index">#REF!</definedName>
    <definedName name="langue">[4]TML!$E$1:$E$2</definedName>
    <definedName name="LatestYear">'[1]1-Step 1-L-Year'!$F$1</definedName>
    <definedName name="liste" localSheetId="2">#REF!</definedName>
    <definedName name="liste">#REF!</definedName>
    <definedName name="Monnaies" localSheetId="2">[5]Pays!#REF!</definedName>
    <definedName name="Monnaies">[5]Pays!#REF!</definedName>
    <definedName name="MontDigi" localSheetId="2">#REF!</definedName>
    <definedName name="MontDigi">#REF!</definedName>
    <definedName name="MontSele" localSheetId="2">#REF!</definedName>
    <definedName name="MontSele">#REF!</definedName>
    <definedName name="Name_Country">'[1]1-Step 1-L-Year'!$F$2</definedName>
    <definedName name="NexPoint2" localSheetId="2">#REF!</definedName>
    <definedName name="NexPoint2">#REF!</definedName>
    <definedName name="NextLigne" localSheetId="2">#REF!</definedName>
    <definedName name="NextLigne">#REF!</definedName>
    <definedName name="NextPoint" localSheetId="2">#REF!</definedName>
    <definedName name="NextPoint">#REF!</definedName>
    <definedName name="NextPoint1" localSheetId="2">#REF!</definedName>
    <definedName name="NextPoint1">#REF!</definedName>
    <definedName name="NextPoint2" localSheetId="2">#REF!</definedName>
    <definedName name="NextPoint2">#REF!</definedName>
    <definedName name="Nomenclature">'[6]08-French'!$B$1:$C$375</definedName>
    <definedName name="OK" localSheetId="2">#REF!</definedName>
    <definedName name="OK">#REF!</definedName>
    <definedName name="PivotTableType">[2]In_Pri!$H$4</definedName>
    <definedName name="Questionnaire_ID">'[3]3. Country Data'!$C$6</definedName>
    <definedName name="Reference_Year">'[3]3. Country Data'!$C$5</definedName>
    <definedName name="ResFil" localSheetId="2">#REF!</definedName>
    <definedName name="ResFil">#REF!</definedName>
    <definedName name="ResultFile" localSheetId="2">#REF!</definedName>
    <definedName name="ResultFile">#REF!</definedName>
    <definedName name="ResultPath" localSheetId="2">#REF!</definedName>
    <definedName name="ResultPath">#REF!</definedName>
    <definedName name="Start_Time" localSheetId="2">#REF!</definedName>
    <definedName name="Start_Time">#REF!</definedName>
    <definedName name="SurvCode" localSheetId="2">#REF!</definedName>
    <definedName name="SurvCode">#REF!</definedName>
    <definedName name="SurvSele" localSheetId="2">#REF!</definedName>
    <definedName name="SurvSele">#REF!</definedName>
    <definedName name="Threshhold1">'[1]3-Step 3-L-Year'!$G$5</definedName>
    <definedName name="Threshhold2">'[1]6-Step 6-C-Year'!$G$5</definedName>
    <definedName name="Total" localSheetId="2">#REF!</definedName>
    <definedName name="Total">#REF!</definedName>
    <definedName name="Total_Discrepancy1">'[1]1-Step 1-L-Year'!$F$6</definedName>
    <definedName name="Total_Discrepancy2">'[1]4-Step 4-C-Year'!$F$6</definedName>
    <definedName name="wrn.results." localSheetId="4" hidden="1">{#N/A,#N/A,TRUE,"Pri";#N/A,#N/A,TRUE,"Exp"}</definedName>
    <definedName name="wrn.results." localSheetId="0" hidden="1">{#N/A,#N/A,TRUE,"Pri";#N/A,#N/A,TRUE,"Exp"}</definedName>
    <definedName name="wrn.results." localSheetId="5" hidden="1">{#N/A,#N/A,TRUE,"Pri";#N/A,#N/A,TRUE,"Exp"}</definedName>
    <definedName name="wrn.results." hidden="1">{#N/A,#N/A,TRUE,"Pri";#N/A,#N/A,TRUE,"Exp"}</definedName>
    <definedName name="Year11">'[1]4-Step 4-C-Year'!$F$1</definedName>
    <definedName name="YearDigi" localSheetId="2">#REF!</definedName>
    <definedName name="YearDigi">#REF!</definedName>
    <definedName name="YearSele" localSheetId="2">#REF!</definedName>
    <definedName name="YearSe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4" l="1"/>
  <c r="F4" i="14"/>
  <c r="G4" i="14"/>
  <c r="H4" i="14"/>
  <c r="E5" i="14"/>
  <c r="F5" i="14"/>
  <c r="G5" i="14"/>
  <c r="H5" i="14"/>
  <c r="E6" i="14"/>
  <c r="F6" i="14"/>
  <c r="G6" i="14"/>
  <c r="H6" i="14"/>
  <c r="E7" i="14"/>
  <c r="F7" i="14"/>
  <c r="G7" i="14"/>
  <c r="H7" i="14"/>
  <c r="E8" i="14"/>
  <c r="F8" i="14"/>
  <c r="G8" i="14"/>
  <c r="H8" i="14"/>
  <c r="E9" i="14"/>
  <c r="F9" i="14"/>
  <c r="G9" i="14"/>
  <c r="H9" i="14"/>
  <c r="E10" i="14"/>
  <c r="F10" i="14"/>
  <c r="G10" i="14"/>
  <c r="H10" i="14"/>
  <c r="E11" i="14"/>
  <c r="F11" i="14"/>
  <c r="G11" i="14"/>
  <c r="H11" i="14"/>
  <c r="E12" i="14"/>
  <c r="F12" i="14"/>
  <c r="G12" i="14"/>
  <c r="H12" i="14"/>
  <c r="E13" i="14"/>
  <c r="F13" i="14"/>
  <c r="G13" i="14"/>
  <c r="H13" i="14"/>
  <c r="E14" i="14"/>
  <c r="F14" i="14"/>
  <c r="G14" i="14"/>
  <c r="H14" i="14"/>
  <c r="E15" i="14"/>
  <c r="F15" i="14"/>
  <c r="G15" i="14"/>
  <c r="H15" i="14"/>
  <c r="E16" i="14"/>
  <c r="F16" i="14"/>
  <c r="G16" i="14"/>
  <c r="H16" i="14"/>
  <c r="E17" i="14"/>
  <c r="F17" i="14"/>
  <c r="G17" i="14"/>
  <c r="H17" i="14"/>
  <c r="E18" i="14"/>
  <c r="F18" i="14"/>
  <c r="G18" i="14"/>
  <c r="H18" i="14"/>
  <c r="G3" i="14"/>
  <c r="E3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5" i="14"/>
  <c r="D4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3" i="14"/>
  <c r="E30" i="13"/>
  <c r="F30" i="13"/>
  <c r="G30" i="13"/>
  <c r="G32" i="13" s="1"/>
  <c r="H30" i="13"/>
  <c r="H32" i="13" s="1"/>
  <c r="I30" i="13"/>
  <c r="J30" i="13"/>
  <c r="K30" i="13"/>
  <c r="K32" i="13" s="1"/>
  <c r="L30" i="13"/>
  <c r="L32" i="13" s="1"/>
  <c r="M30" i="13"/>
  <c r="N30" i="13"/>
  <c r="O30" i="13"/>
  <c r="O32" i="13" s="1"/>
  <c r="P30" i="13"/>
  <c r="P32" i="13" s="1"/>
  <c r="Q30" i="13"/>
  <c r="R30" i="13"/>
  <c r="S30" i="13"/>
  <c r="S32" i="13" s="1"/>
  <c r="E31" i="13"/>
  <c r="E32" i="13" s="1"/>
  <c r="F31" i="13"/>
  <c r="G31" i="13"/>
  <c r="H31" i="13"/>
  <c r="I31" i="13"/>
  <c r="I32" i="13" s="1"/>
  <c r="J31" i="13"/>
  <c r="K31" i="13"/>
  <c r="L31" i="13"/>
  <c r="M31" i="13"/>
  <c r="M32" i="13" s="1"/>
  <c r="N31" i="13"/>
  <c r="O31" i="13"/>
  <c r="P31" i="13"/>
  <c r="Q31" i="13"/>
  <c r="Q32" i="13" s="1"/>
  <c r="R31" i="13"/>
  <c r="S31" i="13"/>
  <c r="F32" i="13"/>
  <c r="J32" i="13"/>
  <c r="N32" i="13"/>
  <c r="R32" i="13"/>
  <c r="D32" i="13"/>
  <c r="D31" i="13"/>
  <c r="D30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D29" i="13"/>
  <c r="F5" i="8" l="1"/>
  <c r="F6" i="8"/>
  <c r="F7" i="8"/>
  <c r="F3" i="8"/>
  <c r="G5" i="12" l="1"/>
  <c r="G6" i="12"/>
  <c r="G7" i="12"/>
  <c r="G8" i="12"/>
  <c r="G9" i="12"/>
  <c r="G10" i="12"/>
  <c r="G11" i="12"/>
  <c r="G12" i="12"/>
  <c r="G13" i="12"/>
  <c r="G3" i="12"/>
  <c r="H4" i="22" l="1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H3" i="22" l="1"/>
  <c r="F3" i="22"/>
  <c r="D3" i="22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X27" i="21"/>
  <c r="W27" i="21"/>
  <c r="V27" i="21"/>
  <c r="V30" i="21" s="1"/>
  <c r="U27" i="21"/>
  <c r="U30" i="21" s="1"/>
  <c r="T27" i="21"/>
  <c r="S27" i="21"/>
  <c r="R27" i="21"/>
  <c r="R30" i="21" s="1"/>
  <c r="Q27" i="21"/>
  <c r="Q30" i="21" s="1"/>
  <c r="P27" i="21"/>
  <c r="O27" i="21"/>
  <c r="N27" i="21"/>
  <c r="N30" i="21" s="1"/>
  <c r="M27" i="21"/>
  <c r="M30" i="21" s="1"/>
  <c r="L27" i="21"/>
  <c r="K27" i="21"/>
  <c r="J27" i="21"/>
  <c r="J30" i="21" s="1"/>
  <c r="I27" i="21"/>
  <c r="I30" i="21" s="1"/>
  <c r="H27" i="21"/>
  <c r="G27" i="21"/>
  <c r="F27" i="21"/>
  <c r="F30" i="21" s="1"/>
  <c r="E27" i="21"/>
  <c r="E30" i="21" s="1"/>
  <c r="D27" i="21"/>
  <c r="AB26" i="21"/>
  <c r="AA26" i="21"/>
  <c r="Z26" i="21"/>
  <c r="AE26" i="21" s="1"/>
  <c r="AB25" i="21"/>
  <c r="AA25" i="21"/>
  <c r="Z25" i="21"/>
  <c r="AE25" i="21" s="1"/>
  <c r="AB24" i="21"/>
  <c r="AA24" i="21"/>
  <c r="Z24" i="21"/>
  <c r="AE24" i="21" s="1"/>
  <c r="AB23" i="21"/>
  <c r="AA23" i="21"/>
  <c r="Z23" i="21"/>
  <c r="AD23" i="21" s="1"/>
  <c r="AB22" i="21"/>
  <c r="AA22" i="21"/>
  <c r="Z22" i="21"/>
  <c r="AE22" i="21" s="1"/>
  <c r="AB21" i="21"/>
  <c r="AA21" i="21"/>
  <c r="AD21" i="21" s="1"/>
  <c r="Z21" i="21"/>
  <c r="AE21" i="21" s="1"/>
  <c r="AB20" i="21"/>
  <c r="AA20" i="21"/>
  <c r="AD20" i="21" s="1"/>
  <c r="Z20" i="21"/>
  <c r="AE20" i="21" s="1"/>
  <c r="AB19" i="21"/>
  <c r="AA19" i="21"/>
  <c r="Z19" i="21"/>
  <c r="AB18" i="21"/>
  <c r="AA18" i="21"/>
  <c r="Z18" i="21"/>
  <c r="AE18" i="21" s="1"/>
  <c r="AB17" i="21"/>
  <c r="AA17" i="21"/>
  <c r="Z17" i="21"/>
  <c r="AE17" i="21" s="1"/>
  <c r="AD16" i="21"/>
  <c r="AB16" i="21"/>
  <c r="AA16" i="21"/>
  <c r="Z16" i="21"/>
  <c r="AE16" i="21" s="1"/>
  <c r="AB15" i="21"/>
  <c r="AA15" i="21"/>
  <c r="Z15" i="21"/>
  <c r="AB14" i="21"/>
  <c r="AA14" i="21"/>
  <c r="Z14" i="21"/>
  <c r="AE14" i="21" s="1"/>
  <c r="AB13" i="21"/>
  <c r="AA13" i="21"/>
  <c r="Z13" i="21"/>
  <c r="AE13" i="21" s="1"/>
  <c r="AB12" i="21"/>
  <c r="AA12" i="21"/>
  <c r="Z12" i="21"/>
  <c r="AE12" i="21" s="1"/>
  <c r="AB11" i="21"/>
  <c r="AA11" i="21"/>
  <c r="Z11" i="21"/>
  <c r="AD11" i="21" s="1"/>
  <c r="AB10" i="21"/>
  <c r="AA10" i="21"/>
  <c r="Z10" i="21"/>
  <c r="AE10" i="21" s="1"/>
  <c r="AB9" i="21"/>
  <c r="AA9" i="21"/>
  <c r="AD9" i="21" s="1"/>
  <c r="Z9" i="21"/>
  <c r="AE9" i="21" s="1"/>
  <c r="AB8" i="21"/>
  <c r="AA8" i="21"/>
  <c r="Z8" i="21"/>
  <c r="AE8" i="21" s="1"/>
  <c r="AB7" i="21"/>
  <c r="AA7" i="21"/>
  <c r="Z7" i="21"/>
  <c r="AD7" i="21" s="1"/>
  <c r="AB6" i="21"/>
  <c r="AA6" i="21"/>
  <c r="Z6" i="21"/>
  <c r="AE6" i="21" s="1"/>
  <c r="G19" i="22" l="1"/>
  <c r="AD8" i="21"/>
  <c r="AD15" i="21"/>
  <c r="AD17" i="21"/>
  <c r="AD24" i="21"/>
  <c r="AD25" i="21"/>
  <c r="D30" i="21"/>
  <c r="H30" i="21"/>
  <c r="L30" i="21"/>
  <c r="P30" i="21"/>
  <c r="T30" i="21"/>
  <c r="X30" i="21"/>
  <c r="E22" i="22"/>
  <c r="G12" i="22"/>
  <c r="AD12" i="21"/>
  <c r="AD19" i="21"/>
  <c r="G4" i="22"/>
  <c r="G20" i="22"/>
  <c r="I22" i="22"/>
  <c r="I4" i="22"/>
  <c r="I8" i="22"/>
  <c r="I12" i="22"/>
  <c r="I16" i="22"/>
  <c r="E18" i="22"/>
  <c r="I20" i="22"/>
  <c r="G23" i="22"/>
  <c r="AD13" i="21"/>
  <c r="G30" i="21"/>
  <c r="K30" i="21"/>
  <c r="O30" i="21"/>
  <c r="S30" i="21"/>
  <c r="W30" i="21"/>
  <c r="G6" i="22"/>
  <c r="I7" i="22"/>
  <c r="E3" i="22"/>
  <c r="E7" i="22"/>
  <c r="G9" i="22"/>
  <c r="E15" i="22"/>
  <c r="I15" i="22"/>
  <c r="G17" i="22"/>
  <c r="E23" i="22"/>
  <c r="I23" i="22"/>
  <c r="E4" i="22"/>
  <c r="E8" i="22"/>
  <c r="G10" i="22"/>
  <c r="E12" i="22"/>
  <c r="G14" i="22"/>
  <c r="E16" i="22"/>
  <c r="G18" i="22"/>
  <c r="E20" i="22"/>
  <c r="G22" i="22"/>
  <c r="I3" i="22"/>
  <c r="G5" i="22"/>
  <c r="E11" i="22"/>
  <c r="I11" i="22"/>
  <c r="G13" i="22"/>
  <c r="E19" i="22"/>
  <c r="I19" i="22"/>
  <c r="G21" i="22"/>
  <c r="G3" i="22"/>
  <c r="E5" i="22"/>
  <c r="I5" i="22"/>
  <c r="G7" i="22"/>
  <c r="E9" i="22"/>
  <c r="I9" i="22"/>
  <c r="G11" i="22"/>
  <c r="E13" i="22"/>
  <c r="I13" i="22"/>
  <c r="G15" i="22"/>
  <c r="E17" i="22"/>
  <c r="I17" i="22"/>
  <c r="E21" i="22"/>
  <c r="I21" i="22"/>
  <c r="E6" i="22"/>
  <c r="I6" i="22"/>
  <c r="G8" i="22"/>
  <c r="E10" i="22"/>
  <c r="I10" i="22"/>
  <c r="E14" i="22"/>
  <c r="I14" i="22"/>
  <c r="I18" i="22"/>
  <c r="AE15" i="21"/>
  <c r="AE19" i="21"/>
  <c r="AE7" i="21"/>
  <c r="AE11" i="21"/>
  <c r="AE23" i="21"/>
  <c r="AD6" i="21"/>
  <c r="AD10" i="21"/>
  <c r="AD14" i="21"/>
  <c r="AD18" i="21"/>
  <c r="AD22" i="21"/>
  <c r="AD26" i="21"/>
  <c r="AF44" i="19"/>
  <c r="H31" i="20" s="1"/>
  <c r="AE44" i="19"/>
  <c r="H30" i="20" s="1"/>
  <c r="AD44" i="19"/>
  <c r="H29" i="20" s="1"/>
  <c r="AC44" i="19"/>
  <c r="H28" i="20" s="1"/>
  <c r="AB44" i="19"/>
  <c r="H27" i="20" s="1"/>
  <c r="AA44" i="19"/>
  <c r="H26" i="20" s="1"/>
  <c r="Z44" i="19"/>
  <c r="H25" i="20" s="1"/>
  <c r="Y44" i="19"/>
  <c r="H24" i="20" s="1"/>
  <c r="X44" i="19"/>
  <c r="H23" i="20" s="1"/>
  <c r="W44" i="19"/>
  <c r="H22" i="20" s="1"/>
  <c r="V44" i="19"/>
  <c r="H21" i="20" s="1"/>
  <c r="U44" i="19"/>
  <c r="H20" i="20" s="1"/>
  <c r="T44" i="19"/>
  <c r="H19" i="20" s="1"/>
  <c r="S44" i="19"/>
  <c r="H18" i="20" s="1"/>
  <c r="R44" i="19"/>
  <c r="H17" i="20" s="1"/>
  <c r="Q44" i="19"/>
  <c r="H16" i="20" s="1"/>
  <c r="P44" i="19"/>
  <c r="H15" i="20" s="1"/>
  <c r="O44" i="19"/>
  <c r="H14" i="20" s="1"/>
  <c r="N44" i="19"/>
  <c r="H13" i="20" s="1"/>
  <c r="M44" i="19"/>
  <c r="H12" i="20" s="1"/>
  <c r="L44" i="19"/>
  <c r="H11" i="20" s="1"/>
  <c r="K44" i="19"/>
  <c r="H10" i="20" s="1"/>
  <c r="J44" i="19"/>
  <c r="H9" i="20" s="1"/>
  <c r="I44" i="19"/>
  <c r="H8" i="20" s="1"/>
  <c r="H44" i="19"/>
  <c r="H7" i="20" s="1"/>
  <c r="G44" i="19"/>
  <c r="H6" i="20" s="1"/>
  <c r="F44" i="19"/>
  <c r="H5" i="20" s="1"/>
  <c r="E44" i="19"/>
  <c r="H4" i="20" s="1"/>
  <c r="D44" i="19"/>
  <c r="H3" i="20" s="1"/>
  <c r="AN43" i="19"/>
  <c r="AM43" i="19"/>
  <c r="AL43" i="19"/>
  <c r="AK43" i="19"/>
  <c r="AF43" i="19"/>
  <c r="F31" i="20" s="1"/>
  <c r="AE43" i="19"/>
  <c r="F30" i="20" s="1"/>
  <c r="AD43" i="19"/>
  <c r="F29" i="20" s="1"/>
  <c r="AC43" i="19"/>
  <c r="F28" i="20" s="1"/>
  <c r="AB43" i="19"/>
  <c r="F27" i="20" s="1"/>
  <c r="AA43" i="19"/>
  <c r="F26" i="20" s="1"/>
  <c r="Z43" i="19"/>
  <c r="F25" i="20" s="1"/>
  <c r="Y43" i="19"/>
  <c r="F24" i="20" s="1"/>
  <c r="X43" i="19"/>
  <c r="F23" i="20" s="1"/>
  <c r="W43" i="19"/>
  <c r="F22" i="20" s="1"/>
  <c r="V43" i="19"/>
  <c r="F21" i="20" s="1"/>
  <c r="U43" i="19"/>
  <c r="F20" i="20" s="1"/>
  <c r="T43" i="19"/>
  <c r="F19" i="20" s="1"/>
  <c r="S43" i="19"/>
  <c r="F18" i="20" s="1"/>
  <c r="R43" i="19"/>
  <c r="F17" i="20" s="1"/>
  <c r="Q43" i="19"/>
  <c r="F16" i="20" s="1"/>
  <c r="P43" i="19"/>
  <c r="F15" i="20" s="1"/>
  <c r="O43" i="19"/>
  <c r="F14" i="20" s="1"/>
  <c r="N43" i="19"/>
  <c r="F13" i="20" s="1"/>
  <c r="M43" i="19"/>
  <c r="F12" i="20" s="1"/>
  <c r="L43" i="19"/>
  <c r="F11" i="20" s="1"/>
  <c r="K43" i="19"/>
  <c r="F10" i="20" s="1"/>
  <c r="J43" i="19"/>
  <c r="F9" i="20" s="1"/>
  <c r="I43" i="19"/>
  <c r="F8" i="20" s="1"/>
  <c r="H43" i="19"/>
  <c r="F7" i="20" s="1"/>
  <c r="G43" i="19"/>
  <c r="F6" i="20" s="1"/>
  <c r="F43" i="19"/>
  <c r="F5" i="20" s="1"/>
  <c r="E43" i="19"/>
  <c r="F4" i="20" s="1"/>
  <c r="D43" i="19"/>
  <c r="AS42" i="19"/>
  <c r="AR42" i="19"/>
  <c r="AO42" i="19"/>
  <c r="AF42" i="19"/>
  <c r="D31" i="20" s="1"/>
  <c r="AE42" i="19"/>
  <c r="AD42" i="19"/>
  <c r="AD45" i="19" s="1"/>
  <c r="AC42" i="19"/>
  <c r="AC45" i="19" s="1"/>
  <c r="AB42" i="19"/>
  <c r="D27" i="20" s="1"/>
  <c r="AA42" i="19"/>
  <c r="Z42" i="19"/>
  <c r="Z45" i="19" s="1"/>
  <c r="Y42" i="19"/>
  <c r="Y45" i="19" s="1"/>
  <c r="X42" i="19"/>
  <c r="D23" i="20" s="1"/>
  <c r="W42" i="19"/>
  <c r="D22" i="20" s="1"/>
  <c r="V42" i="19"/>
  <c r="V45" i="19" s="1"/>
  <c r="U42" i="19"/>
  <c r="U45" i="19" s="1"/>
  <c r="T42" i="19"/>
  <c r="D19" i="20" s="1"/>
  <c r="S42" i="19"/>
  <c r="R42" i="19"/>
  <c r="R45" i="19" s="1"/>
  <c r="Q42" i="19"/>
  <c r="Q45" i="19" s="1"/>
  <c r="P42" i="19"/>
  <c r="D15" i="20" s="1"/>
  <c r="O42" i="19"/>
  <c r="N42" i="19"/>
  <c r="N45" i="19" s="1"/>
  <c r="M42" i="19"/>
  <c r="M45" i="19" s="1"/>
  <c r="L42" i="19"/>
  <c r="D11" i="20" s="1"/>
  <c r="K42" i="19"/>
  <c r="J42" i="19"/>
  <c r="J45" i="19" s="1"/>
  <c r="I42" i="19"/>
  <c r="I45" i="19" s="1"/>
  <c r="H42" i="19"/>
  <c r="D7" i="20" s="1"/>
  <c r="G42" i="19"/>
  <c r="D6" i="20" s="1"/>
  <c r="F42" i="19"/>
  <c r="F45" i="19" s="1"/>
  <c r="E42" i="19"/>
  <c r="E45" i="19" s="1"/>
  <c r="D42" i="19"/>
  <c r="D3" i="20" s="1"/>
  <c r="AS41" i="19"/>
  <c r="AR41" i="19"/>
  <c r="AO41" i="19"/>
  <c r="AS40" i="19"/>
  <c r="AR40" i="19"/>
  <c r="AO40" i="19"/>
  <c r="AS39" i="19"/>
  <c r="AR39" i="19"/>
  <c r="AO39" i="19"/>
  <c r="AS38" i="19"/>
  <c r="AR38" i="19"/>
  <c r="AO38" i="19"/>
  <c r="AS37" i="19"/>
  <c r="AR37" i="19"/>
  <c r="AO37" i="19"/>
  <c r="AS36" i="19"/>
  <c r="AR36" i="19"/>
  <c r="AO36" i="19"/>
  <c r="AS35" i="19"/>
  <c r="AR35" i="19"/>
  <c r="AO35" i="19"/>
  <c r="AS34" i="19"/>
  <c r="AR34" i="19"/>
  <c r="AO34" i="19"/>
  <c r="AS33" i="19"/>
  <c r="AR33" i="19"/>
  <c r="AO33" i="19"/>
  <c r="AS32" i="19"/>
  <c r="AR32" i="19"/>
  <c r="AO32" i="19"/>
  <c r="AS31" i="19"/>
  <c r="AR31" i="19"/>
  <c r="AO31" i="19"/>
  <c r="AS30" i="19"/>
  <c r="AR30" i="19"/>
  <c r="AO30" i="19"/>
  <c r="AS29" i="19"/>
  <c r="AR29" i="19"/>
  <c r="AO29" i="19"/>
  <c r="AS28" i="19"/>
  <c r="AR28" i="19"/>
  <c r="AO28" i="19"/>
  <c r="AS27" i="19"/>
  <c r="AR27" i="19"/>
  <c r="AO27" i="19"/>
  <c r="AS26" i="19"/>
  <c r="AR26" i="19"/>
  <c r="AO26" i="19"/>
  <c r="AS25" i="19"/>
  <c r="AR25" i="19"/>
  <c r="AO25" i="19"/>
  <c r="AS24" i="19"/>
  <c r="AR24" i="19"/>
  <c r="AO24" i="19"/>
  <c r="AS23" i="19"/>
  <c r="AR23" i="19"/>
  <c r="AO23" i="19"/>
  <c r="AS22" i="19"/>
  <c r="AR22" i="19"/>
  <c r="AO22" i="19"/>
  <c r="AS21" i="19"/>
  <c r="AR21" i="19"/>
  <c r="AO21" i="19"/>
  <c r="AS20" i="19"/>
  <c r="AR20" i="19"/>
  <c r="AO20" i="19"/>
  <c r="AS19" i="19"/>
  <c r="AR19" i="19"/>
  <c r="AO19" i="19"/>
  <c r="AS18" i="19"/>
  <c r="AR18" i="19"/>
  <c r="AO18" i="19"/>
  <c r="AS17" i="19"/>
  <c r="AR17" i="19"/>
  <c r="AO17" i="19"/>
  <c r="AS16" i="19"/>
  <c r="AR16" i="19"/>
  <c r="AO16" i="19"/>
  <c r="AS15" i="19"/>
  <c r="AR15" i="19"/>
  <c r="AO15" i="19"/>
  <c r="AS14" i="19"/>
  <c r="AR14" i="19"/>
  <c r="AO14" i="19"/>
  <c r="F8" i="18"/>
  <c r="K23" i="17"/>
  <c r="H10" i="18" s="1"/>
  <c r="J23" i="17"/>
  <c r="H9" i="18" s="1"/>
  <c r="I23" i="17"/>
  <c r="H8" i="18" s="1"/>
  <c r="H23" i="17"/>
  <c r="H7" i="18" s="1"/>
  <c r="G23" i="17"/>
  <c r="H6" i="18" s="1"/>
  <c r="F23" i="17"/>
  <c r="H5" i="18" s="1"/>
  <c r="E23" i="17"/>
  <c r="H4" i="18" s="1"/>
  <c r="D23" i="17"/>
  <c r="H3" i="18" s="1"/>
  <c r="S22" i="17"/>
  <c r="R22" i="17"/>
  <c r="Q22" i="17"/>
  <c r="P22" i="17"/>
  <c r="K22" i="17"/>
  <c r="F10" i="18" s="1"/>
  <c r="J22" i="17"/>
  <c r="F9" i="18" s="1"/>
  <c r="I22" i="17"/>
  <c r="H22" i="17"/>
  <c r="F7" i="18" s="1"/>
  <c r="G22" i="17"/>
  <c r="F6" i="18" s="1"/>
  <c r="F22" i="17"/>
  <c r="F5" i="18" s="1"/>
  <c r="E22" i="17"/>
  <c r="F4" i="18" s="1"/>
  <c r="D22" i="17"/>
  <c r="F3" i="18" s="1"/>
  <c r="Y21" i="17"/>
  <c r="X21" i="17"/>
  <c r="K21" i="17"/>
  <c r="D10" i="18" s="1"/>
  <c r="J21" i="17"/>
  <c r="I21" i="17"/>
  <c r="D8" i="18" s="1"/>
  <c r="H21" i="17"/>
  <c r="D7" i="18" s="1"/>
  <c r="G21" i="17"/>
  <c r="D6" i="18" s="1"/>
  <c r="F21" i="17"/>
  <c r="E21" i="17"/>
  <c r="E24" i="17" s="1"/>
  <c r="D21" i="17"/>
  <c r="D3" i="18" s="1"/>
  <c r="Y20" i="17"/>
  <c r="X20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T14" i="17"/>
  <c r="I21" i="15"/>
  <c r="H8" i="16" s="1"/>
  <c r="H21" i="15"/>
  <c r="H7" i="16" s="1"/>
  <c r="G21" i="15"/>
  <c r="H6" i="16" s="1"/>
  <c r="F21" i="15"/>
  <c r="H5" i="16" s="1"/>
  <c r="E21" i="15"/>
  <c r="H4" i="16" s="1"/>
  <c r="D21" i="15"/>
  <c r="H3" i="16" s="1"/>
  <c r="Q20" i="15"/>
  <c r="P20" i="15"/>
  <c r="O20" i="15"/>
  <c r="N20" i="15"/>
  <c r="I20" i="15"/>
  <c r="F8" i="16" s="1"/>
  <c r="H20" i="15"/>
  <c r="F7" i="16" s="1"/>
  <c r="G20" i="15"/>
  <c r="F6" i="16" s="1"/>
  <c r="F20" i="15"/>
  <c r="E20" i="15"/>
  <c r="D20" i="15"/>
  <c r="R19" i="15"/>
  <c r="I19" i="15"/>
  <c r="D8" i="16" s="1"/>
  <c r="H19" i="15"/>
  <c r="G19" i="15"/>
  <c r="D6" i="16" s="1"/>
  <c r="F19" i="15"/>
  <c r="D5" i="16" s="1"/>
  <c r="E19" i="15"/>
  <c r="D4" i="16" s="1"/>
  <c r="D19" i="15"/>
  <c r="R18" i="15"/>
  <c r="R16" i="15"/>
  <c r="R15" i="15"/>
  <c r="R14" i="15"/>
  <c r="AA30" i="13"/>
  <c r="Z30" i="13"/>
  <c r="Y30" i="13"/>
  <c r="X30" i="13"/>
  <c r="AB15" i="13"/>
  <c r="N26" i="11"/>
  <c r="H13" i="12" s="1"/>
  <c r="M26" i="11"/>
  <c r="H12" i="12" s="1"/>
  <c r="L26" i="11"/>
  <c r="H11" i="12" s="1"/>
  <c r="K26" i="11"/>
  <c r="H10" i="12" s="1"/>
  <c r="J26" i="11"/>
  <c r="H9" i="12" s="1"/>
  <c r="I26" i="11"/>
  <c r="H8" i="12" s="1"/>
  <c r="H26" i="11"/>
  <c r="H7" i="12" s="1"/>
  <c r="G26" i="11"/>
  <c r="H6" i="12" s="1"/>
  <c r="F26" i="11"/>
  <c r="H5" i="12" s="1"/>
  <c r="E26" i="11"/>
  <c r="H4" i="12" s="1"/>
  <c r="D26" i="11"/>
  <c r="H3" i="12" s="1"/>
  <c r="V25" i="11"/>
  <c r="U25" i="11"/>
  <c r="T25" i="11"/>
  <c r="S25" i="11"/>
  <c r="N25" i="11"/>
  <c r="F13" i="12" s="1"/>
  <c r="M25" i="11"/>
  <c r="F12" i="12" s="1"/>
  <c r="L25" i="11"/>
  <c r="F11" i="12" s="1"/>
  <c r="K25" i="11"/>
  <c r="F10" i="12" s="1"/>
  <c r="J25" i="11"/>
  <c r="F9" i="12" s="1"/>
  <c r="I25" i="11"/>
  <c r="F8" i="12" s="1"/>
  <c r="H25" i="11"/>
  <c r="F7" i="12" s="1"/>
  <c r="G25" i="11"/>
  <c r="F6" i="12" s="1"/>
  <c r="F25" i="11"/>
  <c r="F5" i="12" s="1"/>
  <c r="E25" i="11"/>
  <c r="F4" i="12" s="1"/>
  <c r="D25" i="11"/>
  <c r="F3" i="12" s="1"/>
  <c r="N24" i="11"/>
  <c r="D13" i="12" s="1"/>
  <c r="M24" i="11"/>
  <c r="L24" i="11"/>
  <c r="D11" i="12" s="1"/>
  <c r="K24" i="11"/>
  <c r="J24" i="11"/>
  <c r="I24" i="11"/>
  <c r="D8" i="12" s="1"/>
  <c r="H24" i="11"/>
  <c r="D7" i="12" s="1"/>
  <c r="G24" i="11"/>
  <c r="F24" i="11"/>
  <c r="D5" i="12" s="1"/>
  <c r="E24" i="11"/>
  <c r="D4" i="12" s="1"/>
  <c r="D24" i="11"/>
  <c r="D3" i="12" s="1"/>
  <c r="W14" i="11"/>
  <c r="V34" i="9"/>
  <c r="H21" i="10" s="1"/>
  <c r="U34" i="9"/>
  <c r="H20" i="10" s="1"/>
  <c r="T34" i="9"/>
  <c r="H19" i="10" s="1"/>
  <c r="S34" i="9"/>
  <c r="H18" i="10" s="1"/>
  <c r="R34" i="9"/>
  <c r="H17" i="10" s="1"/>
  <c r="Q34" i="9"/>
  <c r="H16" i="10" s="1"/>
  <c r="P34" i="9"/>
  <c r="H15" i="10" s="1"/>
  <c r="O34" i="9"/>
  <c r="H14" i="10" s="1"/>
  <c r="N34" i="9"/>
  <c r="H13" i="10" s="1"/>
  <c r="M34" i="9"/>
  <c r="H12" i="10" s="1"/>
  <c r="L34" i="9"/>
  <c r="H11" i="10" s="1"/>
  <c r="K34" i="9"/>
  <c r="H10" i="10" s="1"/>
  <c r="J34" i="9"/>
  <c r="H9" i="10" s="1"/>
  <c r="I34" i="9"/>
  <c r="H8" i="10" s="1"/>
  <c r="H34" i="9"/>
  <c r="H7" i="10" s="1"/>
  <c r="G34" i="9"/>
  <c r="H6" i="10" s="1"/>
  <c r="F34" i="9"/>
  <c r="H5" i="10" s="1"/>
  <c r="E34" i="9"/>
  <c r="H4" i="10" s="1"/>
  <c r="D34" i="9"/>
  <c r="H3" i="10" s="1"/>
  <c r="AE33" i="9"/>
  <c r="AD33" i="9"/>
  <c r="AC33" i="9"/>
  <c r="AB33" i="9"/>
  <c r="V33" i="9"/>
  <c r="F21" i="10" s="1"/>
  <c r="U33" i="9"/>
  <c r="F20" i="10" s="1"/>
  <c r="T33" i="9"/>
  <c r="F19" i="10" s="1"/>
  <c r="S33" i="9"/>
  <c r="F18" i="10" s="1"/>
  <c r="R33" i="9"/>
  <c r="F17" i="10" s="1"/>
  <c r="Q33" i="9"/>
  <c r="F16" i="10" s="1"/>
  <c r="P33" i="9"/>
  <c r="F15" i="10" s="1"/>
  <c r="O33" i="9"/>
  <c r="F14" i="10" s="1"/>
  <c r="N33" i="9"/>
  <c r="F13" i="10" s="1"/>
  <c r="M33" i="9"/>
  <c r="F12" i="10" s="1"/>
  <c r="L33" i="9"/>
  <c r="F11" i="10" s="1"/>
  <c r="K33" i="9"/>
  <c r="F10" i="10" s="1"/>
  <c r="J33" i="9"/>
  <c r="F9" i="10" s="1"/>
  <c r="I33" i="9"/>
  <c r="F8" i="10" s="1"/>
  <c r="H33" i="9"/>
  <c r="F7" i="10" s="1"/>
  <c r="G33" i="9"/>
  <c r="F6" i="10" s="1"/>
  <c r="F33" i="9"/>
  <c r="F5" i="10" s="1"/>
  <c r="E33" i="9"/>
  <c r="F4" i="10" s="1"/>
  <c r="D33" i="9"/>
  <c r="F3" i="10" s="1"/>
  <c r="AF32" i="9"/>
  <c r="V32" i="9"/>
  <c r="D21" i="10" s="1"/>
  <c r="U32" i="9"/>
  <c r="U35" i="9" s="1"/>
  <c r="T32" i="9"/>
  <c r="S32" i="9"/>
  <c r="D18" i="10" s="1"/>
  <c r="R32" i="9"/>
  <c r="D17" i="10" s="1"/>
  <c r="Q32" i="9"/>
  <c r="D16" i="10" s="1"/>
  <c r="P32" i="9"/>
  <c r="O32" i="9"/>
  <c r="D14" i="10" s="1"/>
  <c r="N32" i="9"/>
  <c r="D13" i="10" s="1"/>
  <c r="M32" i="9"/>
  <c r="L32" i="9"/>
  <c r="K32" i="9"/>
  <c r="J32" i="9"/>
  <c r="I32" i="9"/>
  <c r="H32" i="9"/>
  <c r="G32" i="9"/>
  <c r="F32" i="9"/>
  <c r="D5" i="10" s="1"/>
  <c r="E32" i="9"/>
  <c r="D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H20" i="7"/>
  <c r="G7" i="8" s="1"/>
  <c r="G20" i="7"/>
  <c r="G6" i="8" s="1"/>
  <c r="F20" i="7"/>
  <c r="G5" i="8" s="1"/>
  <c r="E20" i="7"/>
  <c r="D20" i="7"/>
  <c r="G3" i="8" s="1"/>
  <c r="T19" i="7"/>
  <c r="S19" i="7"/>
  <c r="R19" i="7"/>
  <c r="Q19" i="7"/>
  <c r="H19" i="7"/>
  <c r="G19" i="7"/>
  <c r="E6" i="8" s="1"/>
  <c r="F19" i="7"/>
  <c r="E5" i="8" s="1"/>
  <c r="E19" i="7"/>
  <c r="E4" i="8" s="1"/>
  <c r="D19" i="7"/>
  <c r="H18" i="7"/>
  <c r="C7" i="8" s="1"/>
  <c r="G18" i="7"/>
  <c r="C6" i="8" s="1"/>
  <c r="F18" i="7"/>
  <c r="C5" i="8" s="1"/>
  <c r="E18" i="7"/>
  <c r="C4" i="8" s="1"/>
  <c r="D18" i="7"/>
  <c r="C3" i="8" s="1"/>
  <c r="U14" i="7"/>
  <c r="D8" i="6"/>
  <c r="R30" i="5"/>
  <c r="H17" i="6" s="1"/>
  <c r="Q30" i="5"/>
  <c r="H16" i="6" s="1"/>
  <c r="P30" i="5"/>
  <c r="H15" i="6" s="1"/>
  <c r="O30" i="5"/>
  <c r="H14" i="6" s="1"/>
  <c r="N30" i="5"/>
  <c r="H13" i="6" s="1"/>
  <c r="M30" i="5"/>
  <c r="H12" i="6" s="1"/>
  <c r="L30" i="5"/>
  <c r="H11" i="6" s="1"/>
  <c r="K30" i="5"/>
  <c r="H10" i="6" s="1"/>
  <c r="J30" i="5"/>
  <c r="H9" i="6" s="1"/>
  <c r="I30" i="5"/>
  <c r="H8" i="6" s="1"/>
  <c r="H30" i="5"/>
  <c r="H7" i="6" s="1"/>
  <c r="G30" i="5"/>
  <c r="H6" i="6" s="1"/>
  <c r="F30" i="5"/>
  <c r="H5" i="6" s="1"/>
  <c r="E30" i="5"/>
  <c r="H4" i="6" s="1"/>
  <c r="D30" i="5"/>
  <c r="H3" i="6" s="1"/>
  <c r="Z29" i="5"/>
  <c r="Y29" i="5"/>
  <c r="X29" i="5"/>
  <c r="W29" i="5"/>
  <c r="R29" i="5"/>
  <c r="F17" i="6" s="1"/>
  <c r="Q29" i="5"/>
  <c r="Q31" i="5" s="1"/>
  <c r="P29" i="5"/>
  <c r="F15" i="6" s="1"/>
  <c r="O29" i="5"/>
  <c r="F14" i="6" s="1"/>
  <c r="N29" i="5"/>
  <c r="F13" i="6" s="1"/>
  <c r="M29" i="5"/>
  <c r="F12" i="6" s="1"/>
  <c r="L29" i="5"/>
  <c r="F11" i="6" s="1"/>
  <c r="K29" i="5"/>
  <c r="F10" i="6" s="1"/>
  <c r="J29" i="5"/>
  <c r="F9" i="6" s="1"/>
  <c r="I29" i="5"/>
  <c r="F8" i="6" s="1"/>
  <c r="H29" i="5"/>
  <c r="F7" i="6" s="1"/>
  <c r="G29" i="5"/>
  <c r="F6" i="6" s="1"/>
  <c r="F29" i="5"/>
  <c r="F5" i="6" s="1"/>
  <c r="E29" i="5"/>
  <c r="F4" i="6" s="1"/>
  <c r="D29" i="5"/>
  <c r="F3" i="6" s="1"/>
  <c r="R28" i="5"/>
  <c r="Q28" i="5"/>
  <c r="D16" i="6" s="1"/>
  <c r="P28" i="5"/>
  <c r="D15" i="6" s="1"/>
  <c r="O28" i="5"/>
  <c r="D14" i="6" s="1"/>
  <c r="N28" i="5"/>
  <c r="M28" i="5"/>
  <c r="L28" i="5"/>
  <c r="D11" i="6" s="1"/>
  <c r="K28" i="5"/>
  <c r="D10" i="6" s="1"/>
  <c r="J28" i="5"/>
  <c r="I28" i="5"/>
  <c r="I31" i="5" s="1"/>
  <c r="H28" i="5"/>
  <c r="D7" i="6" s="1"/>
  <c r="G28" i="5"/>
  <c r="D6" i="6" s="1"/>
  <c r="F28" i="5"/>
  <c r="E28" i="5"/>
  <c r="D4" i="6" s="1"/>
  <c r="D28" i="5"/>
  <c r="D3" i="6" s="1"/>
  <c r="AA14" i="5"/>
  <c r="BE69" i="3"/>
  <c r="H56" i="4" s="1"/>
  <c r="BD69" i="3"/>
  <c r="H55" i="4" s="1"/>
  <c r="BC69" i="3"/>
  <c r="H54" i="4" s="1"/>
  <c r="BB69" i="3"/>
  <c r="H53" i="4" s="1"/>
  <c r="BA69" i="3"/>
  <c r="H52" i="4" s="1"/>
  <c r="AZ69" i="3"/>
  <c r="H51" i="4" s="1"/>
  <c r="AY69" i="3"/>
  <c r="H50" i="4" s="1"/>
  <c r="AX69" i="3"/>
  <c r="H49" i="4" s="1"/>
  <c r="AW69" i="3"/>
  <c r="H48" i="4" s="1"/>
  <c r="AV69" i="3"/>
  <c r="H47" i="4" s="1"/>
  <c r="AU69" i="3"/>
  <c r="H46" i="4" s="1"/>
  <c r="AT69" i="3"/>
  <c r="H45" i="4" s="1"/>
  <c r="AS69" i="3"/>
  <c r="H44" i="4" s="1"/>
  <c r="AR69" i="3"/>
  <c r="H43" i="4" s="1"/>
  <c r="AQ69" i="3"/>
  <c r="H42" i="4" s="1"/>
  <c r="AP69" i="3"/>
  <c r="H41" i="4" s="1"/>
  <c r="AO69" i="3"/>
  <c r="H40" i="4" s="1"/>
  <c r="AN69" i="3"/>
  <c r="H39" i="4" s="1"/>
  <c r="AM69" i="3"/>
  <c r="H38" i="4" s="1"/>
  <c r="AL69" i="3"/>
  <c r="H37" i="4" s="1"/>
  <c r="AK69" i="3"/>
  <c r="H36" i="4" s="1"/>
  <c r="AJ69" i="3"/>
  <c r="H35" i="4" s="1"/>
  <c r="AI69" i="3"/>
  <c r="H34" i="4" s="1"/>
  <c r="AH69" i="3"/>
  <c r="H33" i="4" s="1"/>
  <c r="AG69" i="3"/>
  <c r="H32" i="4" s="1"/>
  <c r="AF69" i="3"/>
  <c r="H31" i="4" s="1"/>
  <c r="AE69" i="3"/>
  <c r="H30" i="4" s="1"/>
  <c r="AD69" i="3"/>
  <c r="H29" i="4" s="1"/>
  <c r="AC69" i="3"/>
  <c r="H28" i="4" s="1"/>
  <c r="AB69" i="3"/>
  <c r="H27" i="4" s="1"/>
  <c r="AA69" i="3"/>
  <c r="H26" i="4" s="1"/>
  <c r="Z69" i="3"/>
  <c r="H25" i="4" s="1"/>
  <c r="Y69" i="3"/>
  <c r="H24" i="4" s="1"/>
  <c r="X69" i="3"/>
  <c r="H23" i="4" s="1"/>
  <c r="W69" i="3"/>
  <c r="H22" i="4" s="1"/>
  <c r="V69" i="3"/>
  <c r="H21" i="4" s="1"/>
  <c r="U69" i="3"/>
  <c r="H20" i="4" s="1"/>
  <c r="T69" i="3"/>
  <c r="H19" i="4" s="1"/>
  <c r="S69" i="3"/>
  <c r="H18" i="4" s="1"/>
  <c r="R69" i="3"/>
  <c r="H17" i="4" s="1"/>
  <c r="Q69" i="3"/>
  <c r="H16" i="4" s="1"/>
  <c r="P69" i="3"/>
  <c r="H15" i="4" s="1"/>
  <c r="O69" i="3"/>
  <c r="H14" i="4" s="1"/>
  <c r="N69" i="3"/>
  <c r="H13" i="4" s="1"/>
  <c r="M69" i="3"/>
  <c r="H12" i="4" s="1"/>
  <c r="L69" i="3"/>
  <c r="H11" i="4" s="1"/>
  <c r="K69" i="3"/>
  <c r="H10" i="4" s="1"/>
  <c r="J69" i="3"/>
  <c r="H9" i="4" s="1"/>
  <c r="I69" i="3"/>
  <c r="H8" i="4" s="1"/>
  <c r="H69" i="3"/>
  <c r="H7" i="4" s="1"/>
  <c r="G69" i="3"/>
  <c r="H6" i="4" s="1"/>
  <c r="F69" i="3"/>
  <c r="H5" i="4" s="1"/>
  <c r="E69" i="3"/>
  <c r="H4" i="4" s="1"/>
  <c r="D69" i="3"/>
  <c r="H3" i="4" s="1"/>
  <c r="BE68" i="3"/>
  <c r="F56" i="4" s="1"/>
  <c r="BD68" i="3"/>
  <c r="F55" i="4" s="1"/>
  <c r="BC68" i="3"/>
  <c r="F54" i="4" s="1"/>
  <c r="BB68" i="3"/>
  <c r="F53" i="4" s="1"/>
  <c r="BA68" i="3"/>
  <c r="F52" i="4" s="1"/>
  <c r="AZ68" i="3"/>
  <c r="F51" i="4" s="1"/>
  <c r="AY68" i="3"/>
  <c r="F50" i="4" s="1"/>
  <c r="AX68" i="3"/>
  <c r="F49" i="4" s="1"/>
  <c r="AW68" i="3"/>
  <c r="F48" i="4" s="1"/>
  <c r="AV68" i="3"/>
  <c r="F47" i="4" s="1"/>
  <c r="AU68" i="3"/>
  <c r="F46" i="4" s="1"/>
  <c r="AT68" i="3"/>
  <c r="F45" i="4" s="1"/>
  <c r="AS68" i="3"/>
  <c r="AR68" i="3"/>
  <c r="F43" i="4" s="1"/>
  <c r="AQ68" i="3"/>
  <c r="F42" i="4" s="1"/>
  <c r="AP68" i="3"/>
  <c r="F41" i="4" s="1"/>
  <c r="AO68" i="3"/>
  <c r="F40" i="4" s="1"/>
  <c r="AN68" i="3"/>
  <c r="F39" i="4" s="1"/>
  <c r="AM68" i="3"/>
  <c r="F38" i="4" s="1"/>
  <c r="AL68" i="3"/>
  <c r="F37" i="4" s="1"/>
  <c r="AK68" i="3"/>
  <c r="F36" i="4" s="1"/>
  <c r="AJ68" i="3"/>
  <c r="F35" i="4" s="1"/>
  <c r="AI68" i="3"/>
  <c r="F34" i="4" s="1"/>
  <c r="AH68" i="3"/>
  <c r="F33" i="4" s="1"/>
  <c r="AG68" i="3"/>
  <c r="F32" i="4" s="1"/>
  <c r="AF68" i="3"/>
  <c r="F31" i="4" s="1"/>
  <c r="AE68" i="3"/>
  <c r="F30" i="4" s="1"/>
  <c r="AD68" i="3"/>
  <c r="F29" i="4" s="1"/>
  <c r="AC68" i="3"/>
  <c r="F28" i="4" s="1"/>
  <c r="AB68" i="3"/>
  <c r="F27" i="4" s="1"/>
  <c r="AA68" i="3"/>
  <c r="F26" i="4" s="1"/>
  <c r="Z68" i="3"/>
  <c r="F25" i="4" s="1"/>
  <c r="Y68" i="3"/>
  <c r="F24" i="4" s="1"/>
  <c r="X68" i="3"/>
  <c r="F23" i="4" s="1"/>
  <c r="W68" i="3"/>
  <c r="F22" i="4" s="1"/>
  <c r="V68" i="3"/>
  <c r="F21" i="4" s="1"/>
  <c r="U68" i="3"/>
  <c r="F20" i="4" s="1"/>
  <c r="T68" i="3"/>
  <c r="F19" i="4" s="1"/>
  <c r="S68" i="3"/>
  <c r="F18" i="4" s="1"/>
  <c r="R68" i="3"/>
  <c r="F17" i="4" s="1"/>
  <c r="Q68" i="3"/>
  <c r="F16" i="4" s="1"/>
  <c r="P68" i="3"/>
  <c r="F15" i="4" s="1"/>
  <c r="O68" i="3"/>
  <c r="F14" i="4" s="1"/>
  <c r="N68" i="3"/>
  <c r="F13" i="4" s="1"/>
  <c r="M68" i="3"/>
  <c r="F12" i="4" s="1"/>
  <c r="L68" i="3"/>
  <c r="F11" i="4" s="1"/>
  <c r="K68" i="3"/>
  <c r="F10" i="4" s="1"/>
  <c r="J68" i="3"/>
  <c r="F9" i="4" s="1"/>
  <c r="I68" i="3"/>
  <c r="F8" i="4" s="1"/>
  <c r="H68" i="3"/>
  <c r="F7" i="4" s="1"/>
  <c r="G68" i="3"/>
  <c r="F6" i="4" s="1"/>
  <c r="F68" i="3"/>
  <c r="E68" i="3"/>
  <c r="F4" i="4" s="1"/>
  <c r="D68" i="3"/>
  <c r="F3" i="4" s="1"/>
  <c r="BE67" i="3"/>
  <c r="D56" i="4" s="1"/>
  <c r="BD67" i="3"/>
  <c r="D55" i="4" s="1"/>
  <c r="BC67" i="3"/>
  <c r="BB67" i="3"/>
  <c r="D53" i="4" s="1"/>
  <c r="BA67" i="3"/>
  <c r="D52" i="4" s="1"/>
  <c r="AZ67" i="3"/>
  <c r="D51" i="4" s="1"/>
  <c r="AY67" i="3"/>
  <c r="AX67" i="3"/>
  <c r="AW67" i="3"/>
  <c r="D48" i="4" s="1"/>
  <c r="AV67" i="3"/>
  <c r="D47" i="4" s="1"/>
  <c r="AU67" i="3"/>
  <c r="AT67" i="3"/>
  <c r="D45" i="4" s="1"/>
  <c r="AS67" i="3"/>
  <c r="D44" i="4" s="1"/>
  <c r="AR67" i="3"/>
  <c r="D43" i="4" s="1"/>
  <c r="AQ67" i="3"/>
  <c r="AP67" i="3"/>
  <c r="AO67" i="3"/>
  <c r="D40" i="4" s="1"/>
  <c r="AN67" i="3"/>
  <c r="AN70" i="3" s="1"/>
  <c r="AM67" i="3"/>
  <c r="AL67" i="3"/>
  <c r="D37" i="4" s="1"/>
  <c r="AK67" i="3"/>
  <c r="D36" i="4" s="1"/>
  <c r="AJ67" i="3"/>
  <c r="D35" i="4" s="1"/>
  <c r="AI67" i="3"/>
  <c r="AH67" i="3"/>
  <c r="D33" i="4" s="1"/>
  <c r="AG67" i="3"/>
  <c r="D32" i="4" s="1"/>
  <c r="AF67" i="3"/>
  <c r="AF70" i="3" s="1"/>
  <c r="AE67" i="3"/>
  <c r="AD67" i="3"/>
  <c r="D29" i="4" s="1"/>
  <c r="AC67" i="3"/>
  <c r="D28" i="4" s="1"/>
  <c r="AB67" i="3"/>
  <c r="AB70" i="3" s="1"/>
  <c r="AA67" i="3"/>
  <c r="Z67" i="3"/>
  <c r="D25" i="4" s="1"/>
  <c r="Y67" i="3"/>
  <c r="D24" i="4" s="1"/>
  <c r="X67" i="3"/>
  <c r="X70" i="3" s="1"/>
  <c r="W67" i="3"/>
  <c r="V67" i="3"/>
  <c r="D21" i="4" s="1"/>
  <c r="U67" i="3"/>
  <c r="D20" i="4" s="1"/>
  <c r="T67" i="3"/>
  <c r="T70" i="3" s="1"/>
  <c r="S67" i="3"/>
  <c r="R67" i="3"/>
  <c r="D17" i="4" s="1"/>
  <c r="Q67" i="3"/>
  <c r="D16" i="4" s="1"/>
  <c r="P67" i="3"/>
  <c r="P70" i="3" s="1"/>
  <c r="O67" i="3"/>
  <c r="N67" i="3"/>
  <c r="D13" i="4" s="1"/>
  <c r="M67" i="3"/>
  <c r="D12" i="4" s="1"/>
  <c r="L67" i="3"/>
  <c r="L70" i="3" s="1"/>
  <c r="K67" i="3"/>
  <c r="J67" i="3"/>
  <c r="I67" i="3"/>
  <c r="D8" i="4" s="1"/>
  <c r="H67" i="3"/>
  <c r="H70" i="3" s="1"/>
  <c r="G67" i="3"/>
  <c r="F67" i="3"/>
  <c r="E67" i="3"/>
  <c r="D4" i="4" s="1"/>
  <c r="D67" i="3"/>
  <c r="D70" i="3" s="1"/>
  <c r="BI66" i="3"/>
  <c r="BH66" i="3"/>
  <c r="BG66" i="3"/>
  <c r="BL66" i="3" s="1"/>
  <c r="BI65" i="3"/>
  <c r="BH65" i="3"/>
  <c r="BG65" i="3"/>
  <c r="BI64" i="3"/>
  <c r="BH64" i="3"/>
  <c r="BG64" i="3"/>
  <c r="BL64" i="3" s="1"/>
  <c r="BI63" i="3"/>
  <c r="BH63" i="3"/>
  <c r="BG63" i="3"/>
  <c r="BL63" i="3" s="1"/>
  <c r="BI62" i="3"/>
  <c r="BH62" i="3"/>
  <c r="BG62" i="3"/>
  <c r="BL62" i="3" s="1"/>
  <c r="BI61" i="3"/>
  <c r="BH61" i="3"/>
  <c r="BG61" i="3"/>
  <c r="BK61" i="3" s="1"/>
  <c r="BI60" i="3"/>
  <c r="BH60" i="3"/>
  <c r="BK60" i="3" s="1"/>
  <c r="BG60" i="3"/>
  <c r="BL60" i="3" s="1"/>
  <c r="BI59" i="3"/>
  <c r="BH59" i="3"/>
  <c r="BK59" i="3" s="1"/>
  <c r="BG59" i="3"/>
  <c r="BL59" i="3" s="1"/>
  <c r="BI58" i="3"/>
  <c r="BH58" i="3"/>
  <c r="BG58" i="3"/>
  <c r="BL58" i="3" s="1"/>
  <c r="BI57" i="3"/>
  <c r="BH57" i="3"/>
  <c r="BG57" i="3"/>
  <c r="BI56" i="3"/>
  <c r="BH56" i="3"/>
  <c r="BG56" i="3"/>
  <c r="BL56" i="3" s="1"/>
  <c r="BI55" i="3"/>
  <c r="BH55" i="3"/>
  <c r="BG55" i="3"/>
  <c r="BL55" i="3" s="1"/>
  <c r="BI54" i="3"/>
  <c r="BH54" i="3"/>
  <c r="BG54" i="3"/>
  <c r="BL54" i="3" s="1"/>
  <c r="BI53" i="3"/>
  <c r="BH53" i="3"/>
  <c r="BG53" i="3"/>
  <c r="BK53" i="3" s="1"/>
  <c r="BI52" i="3"/>
  <c r="BH52" i="3"/>
  <c r="BG52" i="3"/>
  <c r="BL52" i="3" s="1"/>
  <c r="BI51" i="3"/>
  <c r="BH51" i="3"/>
  <c r="BK51" i="3" s="1"/>
  <c r="BG51" i="3"/>
  <c r="BL51" i="3" s="1"/>
  <c r="BI50" i="3"/>
  <c r="BH50" i="3"/>
  <c r="BG50" i="3"/>
  <c r="BL50" i="3" s="1"/>
  <c r="BI49" i="3"/>
  <c r="BH49" i="3"/>
  <c r="BG49" i="3"/>
  <c r="BI48" i="3"/>
  <c r="BH48" i="3"/>
  <c r="BG48" i="3"/>
  <c r="BL48" i="3" s="1"/>
  <c r="BI47" i="3"/>
  <c r="BH47" i="3"/>
  <c r="BG47" i="3"/>
  <c r="BL47" i="3" s="1"/>
  <c r="BI46" i="3"/>
  <c r="BH46" i="3"/>
  <c r="BG46" i="3"/>
  <c r="BL46" i="3" s="1"/>
  <c r="BI45" i="3"/>
  <c r="BH45" i="3"/>
  <c r="BG45" i="3"/>
  <c r="BK45" i="3" s="1"/>
  <c r="BI44" i="3"/>
  <c r="BH44" i="3"/>
  <c r="BG44" i="3"/>
  <c r="BL44" i="3" s="1"/>
  <c r="BK43" i="3"/>
  <c r="BI43" i="3"/>
  <c r="BH43" i="3"/>
  <c r="BG43" i="3"/>
  <c r="BL43" i="3" s="1"/>
  <c r="BI42" i="3"/>
  <c r="BH42" i="3"/>
  <c r="BG42" i="3"/>
  <c r="BL42" i="3" s="1"/>
  <c r="BI41" i="3"/>
  <c r="BH41" i="3"/>
  <c r="BG41" i="3"/>
  <c r="BI40" i="3"/>
  <c r="BH40" i="3"/>
  <c r="BG40" i="3"/>
  <c r="BL40" i="3" s="1"/>
  <c r="BI39" i="3"/>
  <c r="BH39" i="3"/>
  <c r="BG39" i="3"/>
  <c r="BL39" i="3" s="1"/>
  <c r="BI38" i="3"/>
  <c r="BH38" i="3"/>
  <c r="BG38" i="3"/>
  <c r="BL38" i="3" s="1"/>
  <c r="BI37" i="3"/>
  <c r="BH37" i="3"/>
  <c r="BG37" i="3"/>
  <c r="BK37" i="3" s="1"/>
  <c r="BI36" i="3"/>
  <c r="BH36" i="3"/>
  <c r="BG36" i="3"/>
  <c r="BL36" i="3" s="1"/>
  <c r="BI35" i="3"/>
  <c r="BH35" i="3"/>
  <c r="BG35" i="3"/>
  <c r="BL35" i="3" s="1"/>
  <c r="BI34" i="3"/>
  <c r="BH34" i="3"/>
  <c r="BG34" i="3"/>
  <c r="BI33" i="3"/>
  <c r="BH33" i="3"/>
  <c r="BG33" i="3"/>
  <c r="BK33" i="3" s="1"/>
  <c r="BI32" i="3"/>
  <c r="BH32" i="3"/>
  <c r="BG32" i="3"/>
  <c r="BL32" i="3" s="1"/>
  <c r="BK31" i="3"/>
  <c r="BI31" i="3"/>
  <c r="BH31" i="3"/>
  <c r="BG31" i="3"/>
  <c r="BL31" i="3" s="1"/>
  <c r="BI30" i="3"/>
  <c r="BH30" i="3"/>
  <c r="BG30" i="3"/>
  <c r="BL30" i="3" s="1"/>
  <c r="BI29" i="3"/>
  <c r="BH29" i="3"/>
  <c r="BG29" i="3"/>
  <c r="BI28" i="3"/>
  <c r="BH28" i="3"/>
  <c r="BG28" i="3"/>
  <c r="BL28" i="3" s="1"/>
  <c r="BI27" i="3"/>
  <c r="BH27" i="3"/>
  <c r="BG27" i="3"/>
  <c r="BL27" i="3" s="1"/>
  <c r="BI26" i="3"/>
  <c r="BH26" i="3"/>
  <c r="BG26" i="3"/>
  <c r="BK26" i="3" s="1"/>
  <c r="BI25" i="3"/>
  <c r="BH25" i="3"/>
  <c r="BG25" i="3"/>
  <c r="BI24" i="3"/>
  <c r="BH24" i="3"/>
  <c r="BG24" i="3"/>
  <c r="BL24" i="3" s="1"/>
  <c r="BI23" i="3"/>
  <c r="BH23" i="3"/>
  <c r="BG23" i="3"/>
  <c r="BL23" i="3" s="1"/>
  <c r="BI22" i="3"/>
  <c r="BH22" i="3"/>
  <c r="BG22" i="3"/>
  <c r="BL22" i="3" s="1"/>
  <c r="BI21" i="3"/>
  <c r="BH21" i="3"/>
  <c r="BG21" i="3"/>
  <c r="BI20" i="3"/>
  <c r="BH20" i="3"/>
  <c r="BG20" i="3"/>
  <c r="BL20" i="3" s="1"/>
  <c r="BI19" i="3"/>
  <c r="BH19" i="3"/>
  <c r="BG19" i="3"/>
  <c r="BL19" i="3" s="1"/>
  <c r="BI18" i="3"/>
  <c r="BH18" i="3"/>
  <c r="BG18" i="3"/>
  <c r="BK18" i="3" s="1"/>
  <c r="BI17" i="3"/>
  <c r="BH17" i="3"/>
  <c r="BG17" i="3"/>
  <c r="BL17" i="3" s="1"/>
  <c r="BI16" i="3"/>
  <c r="BH16" i="3"/>
  <c r="BG16" i="3"/>
  <c r="BI15" i="3"/>
  <c r="BH15" i="3"/>
  <c r="BG15" i="3"/>
  <c r="BL15" i="3" s="1"/>
  <c r="BI14" i="3"/>
  <c r="BH14" i="3"/>
  <c r="BG14" i="3"/>
  <c r="BK13" i="3"/>
  <c r="BI13" i="3"/>
  <c r="BH13" i="3"/>
  <c r="BG13" i="3"/>
  <c r="BL13" i="3" s="1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BE67" i="2"/>
  <c r="BD67" i="2"/>
  <c r="BD70" i="2" s="1"/>
  <c r="BC67" i="2"/>
  <c r="BB67" i="2"/>
  <c r="BA67" i="2"/>
  <c r="AZ67" i="2"/>
  <c r="AZ70" i="2" s="1"/>
  <c r="AY67" i="2"/>
  <c r="AX67" i="2"/>
  <c r="AW67" i="2"/>
  <c r="AV67" i="2"/>
  <c r="AV70" i="2" s="1"/>
  <c r="AU67" i="2"/>
  <c r="AT67" i="2"/>
  <c r="AS67" i="2"/>
  <c r="AR67" i="2"/>
  <c r="AR70" i="2" s="1"/>
  <c r="AQ67" i="2"/>
  <c r="AP67" i="2"/>
  <c r="AO67" i="2"/>
  <c r="AN67" i="2"/>
  <c r="AN70" i="2" s="1"/>
  <c r="AM67" i="2"/>
  <c r="AL67" i="2"/>
  <c r="AK67" i="2"/>
  <c r="AJ67" i="2"/>
  <c r="AJ70" i="2" s="1"/>
  <c r="AI67" i="2"/>
  <c r="AH67" i="2"/>
  <c r="AG67" i="2"/>
  <c r="AF67" i="2"/>
  <c r="AF70" i="2" s="1"/>
  <c r="AE67" i="2"/>
  <c r="AD67" i="2"/>
  <c r="AC67" i="2"/>
  <c r="AB67" i="2"/>
  <c r="AB70" i="2" s="1"/>
  <c r="AA67" i="2"/>
  <c r="Z67" i="2"/>
  <c r="Y67" i="2"/>
  <c r="X67" i="2"/>
  <c r="X70" i="2" s="1"/>
  <c r="W67" i="2"/>
  <c r="V67" i="2"/>
  <c r="U67" i="2"/>
  <c r="T67" i="2"/>
  <c r="T70" i="2" s="1"/>
  <c r="S67" i="2"/>
  <c r="R67" i="2"/>
  <c r="Q67" i="2"/>
  <c r="P67" i="2"/>
  <c r="P70" i="2" s="1"/>
  <c r="O67" i="2"/>
  <c r="N67" i="2"/>
  <c r="M67" i="2"/>
  <c r="L67" i="2"/>
  <c r="L70" i="2" s="1"/>
  <c r="K67" i="2"/>
  <c r="J67" i="2"/>
  <c r="I67" i="2"/>
  <c r="H67" i="2"/>
  <c r="H70" i="2" s="1"/>
  <c r="G67" i="2"/>
  <c r="F67" i="2"/>
  <c r="E67" i="2"/>
  <c r="D67" i="2"/>
  <c r="D70" i="2" s="1"/>
  <c r="BI66" i="2"/>
  <c r="BH66" i="2"/>
  <c r="BG66" i="2"/>
  <c r="BK66" i="2" s="1"/>
  <c r="BI65" i="2"/>
  <c r="BH65" i="2"/>
  <c r="BG65" i="2"/>
  <c r="BL65" i="2" s="1"/>
  <c r="BI64" i="2"/>
  <c r="BH64" i="2"/>
  <c r="BG64" i="2"/>
  <c r="BI63" i="2"/>
  <c r="BH63" i="2"/>
  <c r="BG63" i="2"/>
  <c r="BL63" i="2" s="1"/>
  <c r="BI62" i="2"/>
  <c r="BH62" i="2"/>
  <c r="BG62" i="2"/>
  <c r="BI61" i="2"/>
  <c r="BH61" i="2"/>
  <c r="BG61" i="2"/>
  <c r="BL61" i="2" s="1"/>
  <c r="BI60" i="2"/>
  <c r="BH60" i="2"/>
  <c r="BG60" i="2"/>
  <c r="BI59" i="2"/>
  <c r="BH59" i="2"/>
  <c r="BK59" i="2" s="1"/>
  <c r="BG59" i="2"/>
  <c r="BL59" i="2" s="1"/>
  <c r="BI58" i="2"/>
  <c r="BH58" i="2"/>
  <c r="BG58" i="2"/>
  <c r="BK58" i="2" s="1"/>
  <c r="BI57" i="2"/>
  <c r="BH57" i="2"/>
  <c r="BG57" i="2"/>
  <c r="BL57" i="2" s="1"/>
  <c r="BI56" i="2"/>
  <c r="BH56" i="2"/>
  <c r="BG56" i="2"/>
  <c r="BK56" i="2" s="1"/>
  <c r="BI55" i="2"/>
  <c r="BH55" i="2"/>
  <c r="BG55" i="2"/>
  <c r="BL55" i="2" s="1"/>
  <c r="BI54" i="2"/>
  <c r="BH54" i="2"/>
  <c r="BG54" i="2"/>
  <c r="BL54" i="2" s="1"/>
  <c r="BI53" i="2"/>
  <c r="BH53" i="2"/>
  <c r="BG53" i="2"/>
  <c r="BL53" i="2" s="1"/>
  <c r="BI52" i="2"/>
  <c r="BH52" i="2"/>
  <c r="BG52" i="2"/>
  <c r="BI51" i="2"/>
  <c r="BH51" i="2"/>
  <c r="BK51" i="2" s="1"/>
  <c r="BG51" i="2"/>
  <c r="BL51" i="2" s="1"/>
  <c r="BI50" i="2"/>
  <c r="BH50" i="2"/>
  <c r="BG50" i="2"/>
  <c r="BK50" i="2" s="1"/>
  <c r="BI49" i="2"/>
  <c r="BH49" i="2"/>
  <c r="BG49" i="2"/>
  <c r="BL49" i="2" s="1"/>
  <c r="BI48" i="2"/>
  <c r="BH48" i="2"/>
  <c r="BG48" i="2"/>
  <c r="BK48" i="2" s="1"/>
  <c r="BI47" i="2"/>
  <c r="BH47" i="2"/>
  <c r="BG47" i="2"/>
  <c r="BL47" i="2" s="1"/>
  <c r="BI46" i="2"/>
  <c r="BH46" i="2"/>
  <c r="BG46" i="2"/>
  <c r="BL46" i="2" s="1"/>
  <c r="BI45" i="2"/>
  <c r="BH45" i="2"/>
  <c r="BG45" i="2"/>
  <c r="BL45" i="2" s="1"/>
  <c r="BI44" i="2"/>
  <c r="BH44" i="2"/>
  <c r="BG44" i="2"/>
  <c r="BK43" i="2"/>
  <c r="BI43" i="2"/>
  <c r="BH43" i="2"/>
  <c r="BG43" i="2"/>
  <c r="BL43" i="2" s="1"/>
  <c r="BI42" i="2"/>
  <c r="BH42" i="2"/>
  <c r="BG42" i="2"/>
  <c r="BI41" i="2"/>
  <c r="BH41" i="2"/>
  <c r="BG41" i="2"/>
  <c r="BL41" i="2" s="1"/>
  <c r="BI40" i="2"/>
  <c r="BH40" i="2"/>
  <c r="BG40" i="2"/>
  <c r="BK40" i="2" s="1"/>
  <c r="BI39" i="2"/>
  <c r="BH39" i="2"/>
  <c r="BG39" i="2"/>
  <c r="BL39" i="2" s="1"/>
  <c r="BI38" i="2"/>
  <c r="BH38" i="2"/>
  <c r="BG38" i="2"/>
  <c r="BL38" i="2" s="1"/>
  <c r="BI37" i="2"/>
  <c r="BH37" i="2"/>
  <c r="BG37" i="2"/>
  <c r="BL37" i="2" s="1"/>
  <c r="BI36" i="2"/>
  <c r="BH36" i="2"/>
  <c r="BG36" i="2"/>
  <c r="BI35" i="2"/>
  <c r="BH35" i="2"/>
  <c r="BG35" i="2"/>
  <c r="BL35" i="2" s="1"/>
  <c r="BI34" i="2"/>
  <c r="BH34" i="2"/>
  <c r="BG34" i="2"/>
  <c r="BI33" i="2"/>
  <c r="BH33" i="2"/>
  <c r="BG33" i="2"/>
  <c r="BL33" i="2" s="1"/>
  <c r="BI32" i="2"/>
  <c r="BH32" i="2"/>
  <c r="BG32" i="2"/>
  <c r="BL32" i="2" s="1"/>
  <c r="BI31" i="2"/>
  <c r="BH31" i="2"/>
  <c r="BG31" i="2"/>
  <c r="BL31" i="2" s="1"/>
  <c r="BI30" i="2"/>
  <c r="BH30" i="2"/>
  <c r="BG30" i="2"/>
  <c r="BL30" i="2" s="1"/>
  <c r="BI29" i="2"/>
  <c r="BH29" i="2"/>
  <c r="BG29" i="2"/>
  <c r="BL29" i="2" s="1"/>
  <c r="BI28" i="2"/>
  <c r="BH28" i="2"/>
  <c r="BK28" i="2" s="1"/>
  <c r="BG28" i="2"/>
  <c r="BL28" i="2" s="1"/>
  <c r="BI27" i="2"/>
  <c r="BH27" i="2"/>
  <c r="BG27" i="2"/>
  <c r="BL27" i="2" s="1"/>
  <c r="BI26" i="2"/>
  <c r="BH26" i="2"/>
  <c r="BG26" i="2"/>
  <c r="BL26" i="2" s="1"/>
  <c r="BI25" i="2"/>
  <c r="BH25" i="2"/>
  <c r="BG25" i="2"/>
  <c r="BL25" i="2" s="1"/>
  <c r="BK24" i="2"/>
  <c r="BI24" i="2"/>
  <c r="BH24" i="2"/>
  <c r="BG24" i="2"/>
  <c r="BL24" i="2" s="1"/>
  <c r="BK23" i="2"/>
  <c r="BI23" i="2"/>
  <c r="BH23" i="2"/>
  <c r="BG23" i="2"/>
  <c r="BL23" i="2" s="1"/>
  <c r="BI22" i="2"/>
  <c r="BH22" i="2"/>
  <c r="BG22" i="2"/>
  <c r="BI21" i="2"/>
  <c r="BH21" i="2"/>
  <c r="BG21" i="2"/>
  <c r="BL21" i="2" s="1"/>
  <c r="BI20" i="2"/>
  <c r="BH20" i="2"/>
  <c r="BG20" i="2"/>
  <c r="BL20" i="2" s="1"/>
  <c r="BI19" i="2"/>
  <c r="BH19" i="2"/>
  <c r="BG19" i="2"/>
  <c r="BL19" i="2" s="1"/>
  <c r="BI18" i="2"/>
  <c r="BH18" i="2"/>
  <c r="BG18" i="2"/>
  <c r="BI17" i="2"/>
  <c r="BH17" i="2"/>
  <c r="BG17" i="2"/>
  <c r="BL17" i="2" s="1"/>
  <c r="BI16" i="2"/>
  <c r="BH16" i="2"/>
  <c r="BG16" i="2"/>
  <c r="BL16" i="2" s="1"/>
  <c r="BI15" i="2"/>
  <c r="BH15" i="2"/>
  <c r="BG15" i="2"/>
  <c r="BL15" i="2" s="1"/>
  <c r="BI14" i="2"/>
  <c r="BH14" i="2"/>
  <c r="BG14" i="2"/>
  <c r="BL14" i="2" s="1"/>
  <c r="BI13" i="2"/>
  <c r="BH13" i="2"/>
  <c r="BG13" i="2"/>
  <c r="BL13" i="2" s="1"/>
  <c r="F3" i="14" l="1"/>
  <c r="G12" i="4"/>
  <c r="G28" i="4"/>
  <c r="G40" i="4"/>
  <c r="G56" i="4"/>
  <c r="G9" i="4"/>
  <c r="G13" i="4"/>
  <c r="G17" i="4"/>
  <c r="G21" i="4"/>
  <c r="G25" i="4"/>
  <c r="G29" i="4"/>
  <c r="G33" i="4"/>
  <c r="G37" i="4"/>
  <c r="G41" i="4"/>
  <c r="G45" i="4"/>
  <c r="G49" i="4"/>
  <c r="G53" i="4"/>
  <c r="G8" i="4"/>
  <c r="G20" i="4"/>
  <c r="G32" i="4"/>
  <c r="G52" i="4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16" i="4"/>
  <c r="G24" i="4"/>
  <c r="G36" i="4"/>
  <c r="G48" i="4"/>
  <c r="G44" i="4"/>
  <c r="G5" i="4"/>
  <c r="G7" i="4"/>
  <c r="G11" i="4"/>
  <c r="G15" i="4"/>
  <c r="G19" i="4"/>
  <c r="G23" i="4"/>
  <c r="G27" i="4"/>
  <c r="G31" i="4"/>
  <c r="G35" i="4"/>
  <c r="G39" i="4"/>
  <c r="G43" i="4"/>
  <c r="G47" i="4"/>
  <c r="G51" i="4"/>
  <c r="G55" i="4"/>
  <c r="BK13" i="2"/>
  <c r="BK15" i="2"/>
  <c r="BK16" i="2"/>
  <c r="BK18" i="2"/>
  <c r="BK19" i="2"/>
  <c r="BK22" i="2"/>
  <c r="BK25" i="2"/>
  <c r="BK29" i="2"/>
  <c r="BK31" i="2"/>
  <c r="BK32" i="2"/>
  <c r="BK34" i="2"/>
  <c r="BK35" i="2"/>
  <c r="BK42" i="2"/>
  <c r="BK64" i="2"/>
  <c r="BK65" i="2"/>
  <c r="BK21" i="3"/>
  <c r="BK44" i="3"/>
  <c r="BK52" i="3"/>
  <c r="I4" i="12"/>
  <c r="BK17" i="2"/>
  <c r="BK21" i="2"/>
  <c r="BK27" i="2"/>
  <c r="BK33" i="2"/>
  <c r="BK41" i="2"/>
  <c r="BK28" i="3"/>
  <c r="M31" i="5"/>
  <c r="D12" i="6"/>
  <c r="J35" i="9"/>
  <c r="BK20" i="2"/>
  <c r="BK49" i="2"/>
  <c r="BK57" i="2"/>
  <c r="F70" i="2"/>
  <c r="J70" i="2"/>
  <c r="N70" i="2"/>
  <c r="R70" i="2"/>
  <c r="V70" i="2"/>
  <c r="Z70" i="2"/>
  <c r="AD70" i="2"/>
  <c r="AH70" i="2"/>
  <c r="AL70" i="2"/>
  <c r="AP70" i="2"/>
  <c r="AT70" i="2"/>
  <c r="AX70" i="2"/>
  <c r="BB70" i="2"/>
  <c r="BK19" i="3"/>
  <c r="BK27" i="3"/>
  <c r="BK32" i="3"/>
  <c r="AP70" i="3"/>
  <c r="AX70" i="3"/>
  <c r="X23" i="17"/>
  <c r="G5" i="20"/>
  <c r="I8" i="12"/>
  <c r="D8" i="20"/>
  <c r="D20" i="20"/>
  <c r="F35" i="9"/>
  <c r="D9" i="10"/>
  <c r="BK44" i="2"/>
  <c r="BK45" i="2"/>
  <c r="BK47" i="2"/>
  <c r="BK60" i="2"/>
  <c r="BK61" i="2"/>
  <c r="BK63" i="2"/>
  <c r="BK14" i="3"/>
  <c r="BK15" i="3"/>
  <c r="BK17" i="3"/>
  <c r="BK23" i="3"/>
  <c r="BK25" i="3"/>
  <c r="BK35" i="3"/>
  <c r="BK36" i="3"/>
  <c r="BK40" i="3"/>
  <c r="BK47" i="3"/>
  <c r="BK49" i="3"/>
  <c r="BK56" i="3"/>
  <c r="BK63" i="3"/>
  <c r="BK65" i="3"/>
  <c r="F16" i="6"/>
  <c r="G35" i="9"/>
  <c r="K35" i="9"/>
  <c r="D6" i="10"/>
  <c r="G27" i="11"/>
  <c r="K27" i="11"/>
  <c r="I27" i="11"/>
  <c r="D4" i="18"/>
  <c r="G9" i="20"/>
  <c r="G13" i="20"/>
  <c r="G17" i="20"/>
  <c r="G25" i="20"/>
  <c r="G29" i="20"/>
  <c r="G45" i="19"/>
  <c r="D12" i="20"/>
  <c r="D24" i="20"/>
  <c r="G70" i="2"/>
  <c r="K70" i="2"/>
  <c r="O70" i="2"/>
  <c r="S70" i="2"/>
  <c r="W70" i="2"/>
  <c r="AA70" i="2"/>
  <c r="AE70" i="2"/>
  <c r="AI70" i="2"/>
  <c r="AM70" i="2"/>
  <c r="AQ70" i="2"/>
  <c r="AU70" i="2"/>
  <c r="AY70" i="2"/>
  <c r="BC70" i="2"/>
  <c r="E70" i="2"/>
  <c r="I70" i="2"/>
  <c r="M70" i="2"/>
  <c r="Q70" i="2"/>
  <c r="U70" i="2"/>
  <c r="Y70" i="2"/>
  <c r="AC70" i="2"/>
  <c r="AG70" i="2"/>
  <c r="AK70" i="2"/>
  <c r="AO70" i="2"/>
  <c r="AS70" i="2"/>
  <c r="AW70" i="2"/>
  <c r="BA70" i="2"/>
  <c r="BE70" i="2"/>
  <c r="G70" i="3"/>
  <c r="K70" i="3"/>
  <c r="O70" i="3"/>
  <c r="S70" i="3"/>
  <c r="I6" i="4"/>
  <c r="G3" i="10"/>
  <c r="G7" i="10"/>
  <c r="G11" i="10"/>
  <c r="I4" i="10"/>
  <c r="I20" i="10"/>
  <c r="N35" i="9"/>
  <c r="G4" i="12"/>
  <c r="L27" i="11"/>
  <c r="I22" i="15"/>
  <c r="AR44" i="19"/>
  <c r="G14" i="20"/>
  <c r="D4" i="20"/>
  <c r="D28" i="20"/>
  <c r="H21" i="7"/>
  <c r="G13" i="10"/>
  <c r="V35" i="9"/>
  <c r="H27" i="11"/>
  <c r="BK36" i="2"/>
  <c r="BK37" i="2"/>
  <c r="BK39" i="2"/>
  <c r="BK52" i="2"/>
  <c r="BK53" i="2"/>
  <c r="BK55" i="2"/>
  <c r="BK62" i="2"/>
  <c r="BK16" i="3"/>
  <c r="BK20" i="3"/>
  <c r="BK24" i="3"/>
  <c r="BK29" i="3"/>
  <c r="BK34" i="3"/>
  <c r="BK39" i="3"/>
  <c r="BK41" i="3"/>
  <c r="BK48" i="3"/>
  <c r="BK55" i="3"/>
  <c r="BK57" i="3"/>
  <c r="BK64" i="3"/>
  <c r="E31" i="5"/>
  <c r="G21" i="7"/>
  <c r="D21" i="7"/>
  <c r="R35" i="9"/>
  <c r="D10" i="10"/>
  <c r="E27" i="11"/>
  <c r="M27" i="11"/>
  <c r="D27" i="11"/>
  <c r="D12" i="12"/>
  <c r="I6" i="16"/>
  <c r="D16" i="20"/>
  <c r="G3" i="4"/>
  <c r="I5" i="4"/>
  <c r="I9" i="4"/>
  <c r="I13" i="4"/>
  <c r="I17" i="4"/>
  <c r="I21" i="4"/>
  <c r="G4" i="4"/>
  <c r="I10" i="4"/>
  <c r="I14" i="4"/>
  <c r="I18" i="4"/>
  <c r="BL22" i="2"/>
  <c r="BL42" i="2"/>
  <c r="BL62" i="2"/>
  <c r="BL66" i="2"/>
  <c r="BL36" i="2"/>
  <c r="BL40" i="2"/>
  <c r="BL44" i="2"/>
  <c r="BL48" i="2"/>
  <c r="BL52" i="2"/>
  <c r="BL56" i="2"/>
  <c r="BL60" i="2"/>
  <c r="BL64" i="2"/>
  <c r="BL14" i="3"/>
  <c r="BL18" i="3"/>
  <c r="BL26" i="3"/>
  <c r="BL34" i="3"/>
  <c r="I4" i="4"/>
  <c r="I8" i="4"/>
  <c r="I12" i="4"/>
  <c r="I16" i="4"/>
  <c r="I20" i="4"/>
  <c r="I24" i="4"/>
  <c r="I28" i="4"/>
  <c r="I32" i="4"/>
  <c r="I36" i="4"/>
  <c r="I44" i="4"/>
  <c r="I48" i="4"/>
  <c r="I56" i="4"/>
  <c r="Q70" i="3"/>
  <c r="AG70" i="3"/>
  <c r="AW70" i="3"/>
  <c r="D18" i="4"/>
  <c r="BL18" i="2"/>
  <c r="BL34" i="2"/>
  <c r="BL50" i="2"/>
  <c r="BL58" i="2"/>
  <c r="BL16" i="3"/>
  <c r="BK14" i="2"/>
  <c r="BK26" i="2"/>
  <c r="BK30" i="2"/>
  <c r="BK38" i="2"/>
  <c r="BK46" i="2"/>
  <c r="BK54" i="2"/>
  <c r="BL21" i="3"/>
  <c r="BK22" i="3"/>
  <c r="BL29" i="3"/>
  <c r="BK30" i="3"/>
  <c r="BL37" i="3"/>
  <c r="BK38" i="3"/>
  <c r="BL41" i="3"/>
  <c r="BK42" i="3"/>
  <c r="BL45" i="3"/>
  <c r="BK46" i="3"/>
  <c r="BL49" i="3"/>
  <c r="BK50" i="3"/>
  <c r="BL53" i="3"/>
  <c r="BK54" i="3"/>
  <c r="BL57" i="3"/>
  <c r="BK58" i="3"/>
  <c r="BL61" i="3"/>
  <c r="BK62" i="3"/>
  <c r="BL65" i="3"/>
  <c r="BK66" i="3"/>
  <c r="D5" i="4"/>
  <c r="F70" i="3"/>
  <c r="D9" i="4"/>
  <c r="J70" i="3"/>
  <c r="I25" i="4"/>
  <c r="I29" i="4"/>
  <c r="I33" i="4"/>
  <c r="I41" i="4"/>
  <c r="E70" i="3"/>
  <c r="U70" i="3"/>
  <c r="AK70" i="3"/>
  <c r="BA70" i="3"/>
  <c r="D6" i="4"/>
  <c r="W70" i="3"/>
  <c r="D22" i="4"/>
  <c r="AA70" i="3"/>
  <c r="D26" i="4"/>
  <c r="AE70" i="3"/>
  <c r="D30" i="4"/>
  <c r="AI70" i="3"/>
  <c r="D34" i="4"/>
  <c r="D38" i="4"/>
  <c r="AM70" i="3"/>
  <c r="D42" i="4"/>
  <c r="AQ70" i="3"/>
  <c r="D46" i="4"/>
  <c r="AU70" i="3"/>
  <c r="D50" i="4"/>
  <c r="AY70" i="3"/>
  <c r="D54" i="4"/>
  <c r="BC70" i="3"/>
  <c r="I22" i="4"/>
  <c r="I26" i="4"/>
  <c r="I30" i="4"/>
  <c r="I34" i="4"/>
  <c r="I38" i="4"/>
  <c r="I42" i="4"/>
  <c r="I46" i="4"/>
  <c r="I50" i="4"/>
  <c r="I54" i="4"/>
  <c r="I70" i="3"/>
  <c r="Y70" i="3"/>
  <c r="AO70" i="3"/>
  <c r="BE70" i="3"/>
  <c r="D10" i="4"/>
  <c r="BL25" i="3"/>
  <c r="BL33" i="3"/>
  <c r="I3" i="4"/>
  <c r="I7" i="4"/>
  <c r="I11" i="4"/>
  <c r="I15" i="4"/>
  <c r="I19" i="4"/>
  <c r="I23" i="4"/>
  <c r="I27" i="4"/>
  <c r="I31" i="4"/>
  <c r="I35" i="4"/>
  <c r="I39" i="4"/>
  <c r="I43" i="4"/>
  <c r="I47" i="4"/>
  <c r="I51" i="4"/>
  <c r="I55" i="4"/>
  <c r="M70" i="3"/>
  <c r="AC70" i="3"/>
  <c r="AS70" i="3"/>
  <c r="D14" i="4"/>
  <c r="I40" i="4"/>
  <c r="I37" i="4"/>
  <c r="D41" i="4"/>
  <c r="I45" i="4"/>
  <c r="D49" i="4"/>
  <c r="I52" i="4"/>
  <c r="D3" i="8"/>
  <c r="D7" i="8"/>
  <c r="G17" i="10"/>
  <c r="G15" i="10"/>
  <c r="D5" i="18"/>
  <c r="F24" i="17"/>
  <c r="D9" i="18"/>
  <c r="J24" i="17"/>
  <c r="G3" i="18"/>
  <c r="G5" i="18"/>
  <c r="G7" i="18"/>
  <c r="X22" i="17"/>
  <c r="I6" i="18"/>
  <c r="I3" i="18"/>
  <c r="I10" i="18"/>
  <c r="G8" i="18"/>
  <c r="N70" i="3"/>
  <c r="R70" i="3"/>
  <c r="V70" i="3"/>
  <c r="Z70" i="3"/>
  <c r="AD70" i="3"/>
  <c r="AH70" i="3"/>
  <c r="AL70" i="3"/>
  <c r="AT70" i="3"/>
  <c r="BB70" i="3"/>
  <c r="D3" i="4"/>
  <c r="D7" i="4"/>
  <c r="D11" i="4"/>
  <c r="D15" i="4"/>
  <c r="D19" i="4"/>
  <c r="D23" i="4"/>
  <c r="D27" i="4"/>
  <c r="D31" i="4"/>
  <c r="D4" i="8"/>
  <c r="F4" i="8"/>
  <c r="D6" i="8"/>
  <c r="G6" i="10"/>
  <c r="G10" i="10"/>
  <c r="G14" i="10"/>
  <c r="G18" i="10"/>
  <c r="I14" i="10"/>
  <c r="I3" i="10"/>
  <c r="I7" i="10"/>
  <c r="I11" i="10"/>
  <c r="I15" i="10"/>
  <c r="I19" i="10"/>
  <c r="I5" i="10"/>
  <c r="I9" i="10"/>
  <c r="I13" i="10"/>
  <c r="I12" i="12"/>
  <c r="D22" i="15"/>
  <c r="D3" i="16"/>
  <c r="H22" i="15"/>
  <c r="D7" i="16"/>
  <c r="E22" i="15"/>
  <c r="F4" i="16"/>
  <c r="G8" i="16" s="1"/>
  <c r="D39" i="4"/>
  <c r="D5" i="6"/>
  <c r="F31" i="5"/>
  <c r="D9" i="6"/>
  <c r="J31" i="5"/>
  <c r="D13" i="6"/>
  <c r="N31" i="5"/>
  <c r="D17" i="6"/>
  <c r="R31" i="5"/>
  <c r="D35" i="9"/>
  <c r="D3" i="10"/>
  <c r="H35" i="9"/>
  <c r="D7" i="10"/>
  <c r="L35" i="9"/>
  <c r="D11" i="10"/>
  <c r="D15" i="10"/>
  <c r="P35" i="9"/>
  <c r="D19" i="10"/>
  <c r="T35" i="9"/>
  <c r="G21" i="10"/>
  <c r="G19" i="10"/>
  <c r="I8" i="10"/>
  <c r="I12" i="10"/>
  <c r="I16" i="10"/>
  <c r="I49" i="4"/>
  <c r="I53" i="4"/>
  <c r="AJ70" i="3"/>
  <c r="AR70" i="3"/>
  <c r="AV70" i="3"/>
  <c r="AZ70" i="3"/>
  <c r="BD70" i="3"/>
  <c r="G31" i="5"/>
  <c r="K31" i="5"/>
  <c r="O31" i="5"/>
  <c r="G4" i="8"/>
  <c r="H4" i="8" s="1"/>
  <c r="E21" i="7"/>
  <c r="D5" i="8"/>
  <c r="E35" i="9"/>
  <c r="I35" i="9"/>
  <c r="M35" i="9"/>
  <c r="I17" i="10"/>
  <c r="G4" i="10"/>
  <c r="G5" i="10"/>
  <c r="I6" i="10"/>
  <c r="G8" i="10"/>
  <c r="G9" i="10"/>
  <c r="I10" i="10"/>
  <c r="G12" i="10"/>
  <c r="I21" i="10"/>
  <c r="I9" i="12"/>
  <c r="I7" i="12"/>
  <c r="G16" i="10"/>
  <c r="G20" i="10"/>
  <c r="O35" i="9"/>
  <c r="S35" i="9"/>
  <c r="D20" i="10"/>
  <c r="I6" i="12"/>
  <c r="I10" i="12"/>
  <c r="I3" i="12"/>
  <c r="I11" i="12"/>
  <c r="K24" i="17"/>
  <c r="G4" i="18"/>
  <c r="I8" i="18"/>
  <c r="F21" i="7"/>
  <c r="I18" i="10"/>
  <c r="D4" i="10"/>
  <c r="D8" i="10"/>
  <c r="D12" i="10"/>
  <c r="F27" i="11"/>
  <c r="J27" i="11"/>
  <c r="N27" i="11"/>
  <c r="I5" i="12"/>
  <c r="D9" i="12"/>
  <c r="I13" i="12"/>
  <c r="I5" i="18"/>
  <c r="I4" i="20"/>
  <c r="I19" i="20"/>
  <c r="I3" i="20"/>
  <c r="I8" i="20"/>
  <c r="I16" i="20"/>
  <c r="I20" i="20"/>
  <c r="I24" i="20"/>
  <c r="D31" i="5"/>
  <c r="H31" i="5"/>
  <c r="L31" i="5"/>
  <c r="P31" i="5"/>
  <c r="Q35" i="9"/>
  <c r="G22" i="15"/>
  <c r="G7" i="16"/>
  <c r="I5" i="16"/>
  <c r="G30" i="20"/>
  <c r="G21" i="20"/>
  <c r="D10" i="20"/>
  <c r="K45" i="19"/>
  <c r="D14" i="20"/>
  <c r="O45" i="19"/>
  <c r="D18" i="20"/>
  <c r="S45" i="19"/>
  <c r="D26" i="20"/>
  <c r="AA45" i="19"/>
  <c r="D30" i="20"/>
  <c r="AE45" i="19"/>
  <c r="G6" i="20"/>
  <c r="G10" i="20"/>
  <c r="G18" i="20"/>
  <c r="G22" i="20"/>
  <c r="G26" i="20"/>
  <c r="I5" i="20"/>
  <c r="I9" i="20"/>
  <c r="I13" i="20"/>
  <c r="I17" i="20"/>
  <c r="I21" i="20"/>
  <c r="I25" i="20"/>
  <c r="I29" i="20"/>
  <c r="W45" i="19"/>
  <c r="D6" i="12"/>
  <c r="D10" i="12"/>
  <c r="G5" i="16"/>
  <c r="I3" i="16"/>
  <c r="I7" i="16"/>
  <c r="I4" i="18"/>
  <c r="I12" i="20"/>
  <c r="I28" i="20"/>
  <c r="G6" i="16"/>
  <c r="I4" i="16"/>
  <c r="I8" i="16"/>
  <c r="G6" i="18"/>
  <c r="G10" i="18"/>
  <c r="I9" i="18"/>
  <c r="I7" i="20"/>
  <c r="I11" i="20"/>
  <c r="I15" i="20"/>
  <c r="I23" i="20"/>
  <c r="I27" i="20"/>
  <c r="I31" i="20"/>
  <c r="F22" i="15"/>
  <c r="I7" i="18"/>
  <c r="G24" i="17"/>
  <c r="G3" i="20"/>
  <c r="G7" i="20"/>
  <c r="G11" i="20"/>
  <c r="G15" i="20"/>
  <c r="G19" i="20"/>
  <c r="G23" i="20"/>
  <c r="G27" i="20"/>
  <c r="G31" i="20"/>
  <c r="I6" i="20"/>
  <c r="I10" i="20"/>
  <c r="I14" i="20"/>
  <c r="I18" i="20"/>
  <c r="I22" i="20"/>
  <c r="I26" i="20"/>
  <c r="I30" i="20"/>
  <c r="G9" i="18"/>
  <c r="D24" i="17"/>
  <c r="H24" i="17"/>
  <c r="AR43" i="19"/>
  <c r="AR45" i="19" s="1"/>
  <c r="G4" i="20"/>
  <c r="G8" i="20"/>
  <c r="G12" i="20"/>
  <c r="G16" i="20"/>
  <c r="G20" i="20"/>
  <c r="G24" i="20"/>
  <c r="G28" i="20"/>
  <c r="I24" i="17"/>
  <c r="D45" i="19"/>
  <c r="H45" i="19"/>
  <c r="L45" i="19"/>
  <c r="P45" i="19"/>
  <c r="T45" i="19"/>
  <c r="X45" i="19"/>
  <c r="AB45" i="19"/>
  <c r="AF45" i="19"/>
  <c r="D5" i="20"/>
  <c r="D9" i="20"/>
  <c r="D13" i="20"/>
  <c r="D17" i="20"/>
  <c r="D21" i="20"/>
  <c r="D25" i="20"/>
  <c r="D29" i="20"/>
  <c r="X24" i="17" l="1"/>
  <c r="E6" i="18"/>
  <c r="G3" i="16"/>
  <c r="E5" i="16"/>
  <c r="D3" i="14"/>
  <c r="H6" i="8"/>
  <c r="H5" i="8"/>
  <c r="H7" i="8"/>
  <c r="H3" i="8"/>
  <c r="E8" i="16"/>
  <c r="E5" i="12"/>
  <c r="E53" i="4"/>
  <c r="E12" i="20"/>
  <c r="E8" i="18"/>
  <c r="E13" i="12"/>
  <c r="E10" i="18"/>
  <c r="E7" i="18"/>
  <c r="E3" i="18"/>
  <c r="E4" i="18"/>
  <c r="E7" i="12"/>
  <c r="E4" i="4"/>
  <c r="E25" i="20"/>
  <c r="E9" i="20"/>
  <c r="E19" i="20"/>
  <c r="E15" i="20"/>
  <c r="E27" i="20"/>
  <c r="E4" i="20"/>
  <c r="E26" i="20"/>
  <c r="E18" i="20"/>
  <c r="E10" i="20"/>
  <c r="E6" i="16"/>
  <c r="E12" i="10"/>
  <c r="E20" i="10"/>
  <c r="E11" i="10"/>
  <c r="E3" i="10"/>
  <c r="E14" i="10"/>
  <c r="E9" i="10"/>
  <c r="E5" i="10"/>
  <c r="E11" i="12"/>
  <c r="E31" i="4"/>
  <c r="E15" i="4"/>
  <c r="E9" i="18"/>
  <c r="H3" i="14"/>
  <c r="E13" i="10"/>
  <c r="E41" i="4"/>
  <c r="E43" i="4"/>
  <c r="E54" i="4"/>
  <c r="E46" i="4"/>
  <c r="E38" i="4"/>
  <c r="E6" i="4"/>
  <c r="E9" i="4"/>
  <c r="E48" i="4"/>
  <c r="E40" i="4"/>
  <c r="E12" i="4"/>
  <c r="E21" i="20"/>
  <c r="E8" i="10"/>
  <c r="E39" i="4"/>
  <c r="E27" i="4"/>
  <c r="E11" i="4"/>
  <c r="E21" i="10"/>
  <c r="E56" i="4"/>
  <c r="E49" i="4"/>
  <c r="E35" i="4"/>
  <c r="E34" i="4"/>
  <c r="E26" i="4"/>
  <c r="E29" i="4"/>
  <c r="E18" i="4"/>
  <c r="E32" i="4"/>
  <c r="E24" i="4"/>
  <c r="E8" i="4"/>
  <c r="E5" i="20"/>
  <c r="E23" i="20"/>
  <c r="E7" i="20"/>
  <c r="E31" i="20"/>
  <c r="E8" i="20"/>
  <c r="E16" i="20"/>
  <c r="E17" i="10"/>
  <c r="E6" i="10"/>
  <c r="E19" i="10"/>
  <c r="E17" i="20"/>
  <c r="E28" i="20"/>
  <c r="E24" i="20"/>
  <c r="E4" i="16"/>
  <c r="E10" i="12"/>
  <c r="E30" i="20"/>
  <c r="E22" i="20"/>
  <c r="E14" i="20"/>
  <c r="E6" i="20"/>
  <c r="E9" i="12"/>
  <c r="E4" i="10"/>
  <c r="E7" i="10"/>
  <c r="E23" i="4"/>
  <c r="E7" i="4"/>
  <c r="E5" i="18"/>
  <c r="E21" i="4"/>
  <c r="E17" i="4"/>
  <c r="E50" i="4"/>
  <c r="E42" i="4"/>
  <c r="E37" i="4"/>
  <c r="E5" i="4"/>
  <c r="E52" i="4"/>
  <c r="E44" i="4"/>
  <c r="E36" i="4"/>
  <c r="E20" i="4"/>
  <c r="E20" i="20"/>
  <c r="E7" i="16"/>
  <c r="E29" i="20"/>
  <c r="E13" i="20"/>
  <c r="E3" i="20"/>
  <c r="E11" i="20"/>
  <c r="E6" i="12"/>
  <c r="E12" i="12"/>
  <c r="E4" i="12"/>
  <c r="E18" i="10"/>
  <c r="E8" i="12"/>
  <c r="E10" i="10"/>
  <c r="E15" i="10"/>
  <c r="E55" i="4"/>
  <c r="G4" i="16"/>
  <c r="E3" i="16"/>
  <c r="E3" i="12"/>
  <c r="E51" i="4"/>
  <c r="E19" i="4"/>
  <c r="E3" i="4"/>
  <c r="E16" i="10"/>
  <c r="E14" i="4"/>
  <c r="E47" i="4"/>
  <c r="E10" i="4"/>
  <c r="E30" i="4"/>
  <c r="E22" i="4"/>
  <c r="E13" i="4"/>
  <c r="E45" i="4"/>
  <c r="E33" i="4"/>
  <c r="E25" i="4"/>
  <c r="E28" i="4"/>
  <c r="E16" i="4"/>
</calcChain>
</file>

<file path=xl/sharedStrings.xml><?xml version="1.0" encoding="utf-8"?>
<sst xmlns="http://schemas.openxmlformats.org/spreadsheetml/2006/main" count="1718" uniqueCount="229">
  <si>
    <t>Data Source</t>
  </si>
  <si>
    <t>Country</t>
  </si>
  <si>
    <t>Data source 1 (IATA, 15 JUNE 2018)</t>
  </si>
  <si>
    <t>Data source 2 (15 JUNE 2018)</t>
  </si>
  <si>
    <t>Algeria</t>
  </si>
  <si>
    <t>https://drive.google.com/open?id=1FDmk1fl_xJm1_OI6QrdyaMmxL0iKkoZX</t>
  </si>
  <si>
    <t>Angola</t>
  </si>
  <si>
    <t>https://drive.google.com/open?id=101td4tToKqQpzIrBz6ApCoMWdFiqsryV</t>
  </si>
  <si>
    <t>Benin</t>
  </si>
  <si>
    <t>https://drive.google.com/open?id=1l3Wi34XMfwHSJjO3kDr1OpRuJLRFS6ee</t>
  </si>
  <si>
    <t>Botswana</t>
  </si>
  <si>
    <t>https://drive.google.com/open?id=10MJvC_y8_JUeNoj8R93Z4P9Eni1nBTQx</t>
  </si>
  <si>
    <t>Burkina Faso</t>
  </si>
  <si>
    <t>https://drive.google.com/open?id=1OA9TD7DkG98U-c-isehvwuLb5LHOBUWy</t>
  </si>
  <si>
    <t>Burundi</t>
  </si>
  <si>
    <t>https://drive.google.com/open?id=1OrXVJjpoftoo_O8pRxQZIzBR8nFnVypN</t>
  </si>
  <si>
    <t>Cameroon</t>
  </si>
  <si>
    <t>https://drive.google.com/open?id=1SJFPg4m8Uy0ih23PnHDEDKI8R3Mplrbs</t>
  </si>
  <si>
    <t>https://drive.google.com/open?id=1Z6GqjMEZEpnSIyhM9JYTo1Dtk9yq8noR</t>
  </si>
  <si>
    <t>https://drive.google.com/open?id=1sn6QDW7MT_PiJLQR0JDCJnm_IeOML4W1</t>
  </si>
  <si>
    <t>Chad</t>
  </si>
  <si>
    <t>https://drive.google.com/open?id=1Qg45kS4Dlz0ynHDZe5yFrImAnPQsH6TI</t>
  </si>
  <si>
    <t>Comoros</t>
  </si>
  <si>
    <t>https://drive.google.com/open?id=1pq1_U1SxxxhUBf_wLMYnMB9x9qMmceks</t>
  </si>
  <si>
    <t>https://drive.google.com/open?id=1ji9-FYJbzWSei75FD7O6-MUusF6W6AqQ</t>
  </si>
  <si>
    <t>https://drive.google.com/open?id=16ADUsRmzwz1kTnRJJ-PNRHrpexdrNeQV</t>
  </si>
  <si>
    <t>Djibouti</t>
  </si>
  <si>
    <t>https://drive.google.com/open?id=1IWkdQkHpweJPqd4VXtbKWRbznZpDVmjC</t>
  </si>
  <si>
    <t>https://drive.google.com/open?id=18qS_iftmVmbRlOedNJUcy1ufjOzH-hRS</t>
  </si>
  <si>
    <t>Egypt</t>
  </si>
  <si>
    <t>https://drive.google.com/open?id=193HoJP-e0HiqW8Xwp2Z30NLFDKzvJZBR</t>
  </si>
  <si>
    <t>Equatorial Guinea</t>
  </si>
  <si>
    <t>https://drive.google.com/open?id=12itTiyhF8lx6wk4et96jIoCpA8msvB08</t>
  </si>
  <si>
    <t>Eritrea</t>
  </si>
  <si>
    <t>https://drive.google.com/open?id=1mO485IJzHqqUbnxDKHCVUaDM5R4HOsxo</t>
  </si>
  <si>
    <t>Ethiopia</t>
  </si>
  <si>
    <t>https://drive.google.com/open?id=12mZ0Fv_5UWd1iXVEyhuw6IIYTXOCev-O</t>
  </si>
  <si>
    <t>Gabon</t>
  </si>
  <si>
    <t>https://drive.google.com/open?id=1qhZ4vYBc3Pb-S8es0aSNnH5b6NzEFxCK</t>
  </si>
  <si>
    <t>https://drive.google.com/open?id=1J6QC-EHEQmiqCUWarx9-feXPpjuLt-or</t>
  </si>
  <si>
    <t>Ghana</t>
  </si>
  <si>
    <t>https://drive.google.com/open?id=1sAkIWInPa3bX06H67TLl1ooazSNsWkVN</t>
  </si>
  <si>
    <t>Guinea</t>
  </si>
  <si>
    <t>https://drive.google.com/open?id=1Ym0Jp6E44ejU0_eJ27u_mfFdYHnKrOXf</t>
  </si>
  <si>
    <t>https://drive.google.com/open?id=18c16064_A8_ZDDshtuHO_jxOIk4LC5sv</t>
  </si>
  <si>
    <t>Kenya</t>
  </si>
  <si>
    <t>https://drive.google.com/open?id=1oHpCbECQnLCfErTW1FGuETQtOn-yuVjF</t>
  </si>
  <si>
    <t>Lesotho</t>
  </si>
  <si>
    <t>https://drive.google.com/open?id=1uQ5zOFJu4-7NpB5gWd5CJ0XShd3AWniF</t>
  </si>
  <si>
    <t>Liberia</t>
  </si>
  <si>
    <t>https://drive.google.com/open?id=1bhVSDMQevcbRQ2tBEMsRAk_C-EsJG_B7</t>
  </si>
  <si>
    <t>Libya</t>
  </si>
  <si>
    <t>https://drive.google.com/open?id=1eRlJ_hJumlSEhsLzG5UCVmf4Uia_YIgV</t>
  </si>
  <si>
    <t>Madagascar</t>
  </si>
  <si>
    <t>https://drive.google.com/open?id=1F7nUGRNKK0YJYp1EiYZd3Z4cJv1307JY</t>
  </si>
  <si>
    <t>Malawi</t>
  </si>
  <si>
    <t>https://drive.google.com/open?id=1tYTuhaLpP3n68IBYfFEIjlWMbXw3g_tO</t>
  </si>
  <si>
    <t>Mali</t>
  </si>
  <si>
    <t>https://drive.google.com/open?id=1In0fiFXgfKokVulzjG06M3X5c0QBGZqT</t>
  </si>
  <si>
    <t>Mauritania</t>
  </si>
  <si>
    <t>https://drive.google.com/open?id=1WGK_CrxQM8_r9vWwMA6s-jQc9oLV4a4e</t>
  </si>
  <si>
    <t>Mauritius</t>
  </si>
  <si>
    <t>https://drive.google.com/open?id=1sZxSMo6uiJ4CG6cqIo5F1Jt-0vXDlSx9</t>
  </si>
  <si>
    <t>Morocco</t>
  </si>
  <si>
    <t>https://drive.google.com/open?id=1GyLDg6tEBH1uQOnWiwss8tR_wOu2M33E</t>
  </si>
  <si>
    <t>Mozambique</t>
  </si>
  <si>
    <t>https://drive.google.com/open?id=1h87R7dchxPJq1RaM_WztbfGFB4aOZB0q</t>
  </si>
  <si>
    <t>Namibia</t>
  </si>
  <si>
    <t>https://drive.google.com/open?id=1FMCVpgUtFld8mjipekR9XxaP4t09ayYq</t>
  </si>
  <si>
    <t>Niger</t>
  </si>
  <si>
    <t>https://drive.google.com/open?id=1ZrVeZRRqoMxr0r9zBG0_OJn9DMNQ2aDK</t>
  </si>
  <si>
    <t>Nigeria</t>
  </si>
  <si>
    <t>https://drive.google.com/open?id=1tXuKo20VZMgXJ3MuKp3SrT4u0BT9FebL</t>
  </si>
  <si>
    <t>Rwanda</t>
  </si>
  <si>
    <t>https://drive.google.com/open?id=1dFe2UBxbC3BdxkLwF2et7UAn1wyJpxqb</t>
  </si>
  <si>
    <t>https://drive.google.com/open?id=1YTNg4w-SpFClbvnsW79qlmB6-jpH4N7J</t>
  </si>
  <si>
    <t>Senegal</t>
  </si>
  <si>
    <t>https://drive.google.com/open?id=1VmAHgKwsGIMgE24PsicDN-15g-UtkDl7</t>
  </si>
  <si>
    <t>Seychelles</t>
  </si>
  <si>
    <t>https://drive.google.com/open?id=1RrjKxCrRCF3yEuwSZFvuF_3vCJKAdTj6</t>
  </si>
  <si>
    <t>Sierra Leone</t>
  </si>
  <si>
    <t>https://drive.google.com/open?id=11IdSNSCj-m1kRivhb8QkLhZkHoeTQDyL</t>
  </si>
  <si>
    <t>Somalia</t>
  </si>
  <si>
    <t>https://drive.google.com/open?id=1nz9SkZ7wUGgUC5hqyD8LXu_IMZrmVVMj</t>
  </si>
  <si>
    <t>South Africa</t>
  </si>
  <si>
    <t>https://drive.google.com/open?id=1KHVUZsgL87MrPx6cLcCzoW38YmCO1OVv</t>
  </si>
  <si>
    <t>South Sudan</t>
  </si>
  <si>
    <t>https://drive.google.com/open?id=1mPXcylZ3aOStDl8NWG32iR01g2PLbNVi</t>
  </si>
  <si>
    <t>Sudan</t>
  </si>
  <si>
    <t>https://drive.google.com/open?id=1M6KDQ43ErH-d2OvsXhHhRLcGyWwT9UMM</t>
  </si>
  <si>
    <t>https://drive.google.com/open?id=1fuZZBjVYAmlnQZxuXYlGf6JPY5dLBn-X</t>
  </si>
  <si>
    <t>https://drive.google.com/open?id=1mSwG3-E-FRzmpYwGb-8Y3fRRUGfRkWjH</t>
  </si>
  <si>
    <t>Togo</t>
  </si>
  <si>
    <t>https://drive.google.com/open?id=1NJIRpx5H-Wbwy0GUemKGBLjV32qSqBE3</t>
  </si>
  <si>
    <t>Tunisia</t>
  </si>
  <si>
    <t>https://drive.google.com/open?id=1qO5Ed3i8xAyXV9tmPodVbNw84ewNm7eT</t>
  </si>
  <si>
    <t>Uganda</t>
  </si>
  <si>
    <t>https://drive.google.com/open?id=1hZ9hRQC_Yy4bRpAjUuv8m7sEcOF70p90</t>
  </si>
  <si>
    <t>Western Sahara</t>
  </si>
  <si>
    <t>Zambia</t>
  </si>
  <si>
    <t>https://drive.google.com/open?id=1gvt7R47RVe1-_OyGrD0hP6Fc_Z11eOnS</t>
  </si>
  <si>
    <t>Zimbabwe</t>
  </si>
  <si>
    <t>https://drive.google.com/open?id=1SimFkhaYXD7fVMS_l-9hMybekaDpYuLB</t>
  </si>
  <si>
    <t>Matrix of Africa Visa Openness Index 2018</t>
  </si>
  <si>
    <t>Source</t>
  </si>
  <si>
    <t>IATA (15 June 2018), National services of Immigration, Ministry of Foreign Affairs</t>
  </si>
  <si>
    <t>Legend</t>
  </si>
  <si>
    <t>No visa</t>
  </si>
  <si>
    <t>Visa on arrival</t>
  </si>
  <si>
    <t xml:space="preserve">Visa required </t>
  </si>
  <si>
    <t>Country_Code</t>
  </si>
  <si>
    <t>DZA</t>
  </si>
  <si>
    <t>AGO</t>
  </si>
  <si>
    <t>BEN</t>
  </si>
  <si>
    <t>BWA</t>
  </si>
  <si>
    <t>BFA</t>
  </si>
  <si>
    <t>BDI</t>
  </si>
  <si>
    <t>CMR</t>
  </si>
  <si>
    <t>CPV</t>
  </si>
  <si>
    <t>CAF</t>
  </si>
  <si>
    <t>TCD</t>
  </si>
  <si>
    <t>COM</t>
  </si>
  <si>
    <t>COG</t>
  </si>
  <si>
    <t>CIV</t>
  </si>
  <si>
    <t>DJI</t>
  </si>
  <si>
    <t>COD</t>
  </si>
  <si>
    <t>EGY</t>
  </si>
  <si>
    <t>GNQ</t>
  </si>
  <si>
    <t>ERI</t>
  </si>
  <si>
    <t>ETH</t>
  </si>
  <si>
    <t>GAB</t>
  </si>
  <si>
    <t>GMB</t>
  </si>
  <si>
    <t>GHA</t>
  </si>
  <si>
    <t>GIN</t>
  </si>
  <si>
    <t>GNB</t>
  </si>
  <si>
    <t>KEN</t>
  </si>
  <si>
    <t>LSO</t>
  </si>
  <si>
    <t>LBR</t>
  </si>
  <si>
    <t>LBY</t>
  </si>
  <si>
    <t>MDG</t>
  </si>
  <si>
    <t>MWI</t>
  </si>
  <si>
    <t>MLI</t>
  </si>
  <si>
    <t>MRT</t>
  </si>
  <si>
    <t>MUS</t>
  </si>
  <si>
    <t>MAR</t>
  </si>
  <si>
    <t>MOZ</t>
  </si>
  <si>
    <t>NAM</t>
  </si>
  <si>
    <t>NER</t>
  </si>
  <si>
    <t>NGA</t>
  </si>
  <si>
    <t>RWA</t>
  </si>
  <si>
    <t>STP</t>
  </si>
  <si>
    <t>SEN</t>
  </si>
  <si>
    <t>SYC</t>
  </si>
  <si>
    <t>SLE</t>
  </si>
  <si>
    <t>SOM</t>
  </si>
  <si>
    <t>ZAF</t>
  </si>
  <si>
    <t>SSD</t>
  </si>
  <si>
    <t>SDN</t>
  </si>
  <si>
    <t>SWZ</t>
  </si>
  <si>
    <t>TZA</t>
  </si>
  <si>
    <t>TGO</t>
  </si>
  <si>
    <t>TUN</t>
  </si>
  <si>
    <t>UGA</t>
  </si>
  <si>
    <t>ZMB</t>
  </si>
  <si>
    <t>ZWE</t>
  </si>
  <si>
    <t>Central African Republic</t>
  </si>
  <si>
    <t>Democratique Republic of Congo</t>
  </si>
  <si>
    <t>Nb No Visa</t>
  </si>
  <si>
    <t>Nb Visa on Arrival</t>
  </si>
  <si>
    <t>Nb Visa Required</t>
  </si>
  <si>
    <t>Total</t>
  </si>
  <si>
    <t>Evisa</t>
  </si>
  <si>
    <t xml:space="preserve"> www.evisa.gouv.bj/fr/</t>
  </si>
  <si>
    <t xml:space="preserve">  http://www.snedai.com </t>
  </si>
  <si>
    <t xml:space="preserve">  https://www.egyptvisa.com/</t>
  </si>
  <si>
    <t>https://www.evisa.gov.et/</t>
  </si>
  <si>
    <t>https://evisa.dgdi.ga</t>
  </si>
  <si>
    <t xml:space="preserve">  https://www.ecitizen.go.ke/</t>
  </si>
  <si>
    <t xml:space="preserve">  http://evisalesotho.com/</t>
  </si>
  <si>
    <t xml:space="preserve">  https://portal.immigration.gov.ng/visa/freshVisa</t>
  </si>
  <si>
    <t xml:space="preserve">www.migration.gov.rw . </t>
  </si>
  <si>
    <t xml:space="preserve">http://www.smf.st/virtualvisa/ . </t>
  </si>
  <si>
    <t xml:space="preserve">  https://visas.immigration.go.ug/</t>
  </si>
  <si>
    <t>http://evisa.zambiaimmigration.gov.zm/</t>
  </si>
  <si>
    <t xml:space="preserve"> www.evisa.gov.zw</t>
  </si>
  <si>
    <t>Second sources</t>
  </si>
  <si>
    <t xml:space="preserve">https://en.wikipedia.org/wiki/Visa_policy_of_South_Sudan
visited on 19-06-2018 </t>
  </si>
  <si>
    <t xml:space="preserve">Nb No Visa </t>
  </si>
  <si>
    <t>Min-Max</t>
  </si>
  <si>
    <t xml:space="preserve">Nb Visa on Arrival </t>
  </si>
  <si>
    <t xml:space="preserve">Nb Visa Required </t>
  </si>
  <si>
    <t>VISA  RECIPROCITY WITHIN ECOWAS</t>
  </si>
  <si>
    <t>Visa at arrival</t>
  </si>
  <si>
    <t>Visa required</t>
  </si>
  <si>
    <t>No reciprocity</t>
  </si>
  <si>
    <t>ECOWAS</t>
  </si>
  <si>
    <t>Matrix of UMA Visa Openness Index 2018</t>
  </si>
  <si>
    <t>VISA  RECIPROCITY WITHIN UMA</t>
  </si>
  <si>
    <t>UMA</t>
  </si>
  <si>
    <t>VISA  RECIPROCITY WITHIN COMESA</t>
  </si>
  <si>
    <t>COMESA</t>
  </si>
  <si>
    <t>VISA  RECIPROCITY WITHIN EAC</t>
  </si>
  <si>
    <t>ECCAS</t>
  </si>
  <si>
    <t>VISA  RECIPROCITY WITHIN SADC</t>
  </si>
  <si>
    <t>SADC</t>
  </si>
  <si>
    <t>EAC</t>
  </si>
  <si>
    <t>VISA  RECIPROCITY WITHIN IGAD</t>
  </si>
  <si>
    <t>Score and Rank</t>
  </si>
  <si>
    <t>Score</t>
  </si>
  <si>
    <t>Rank</t>
  </si>
  <si>
    <t>IGAD</t>
  </si>
  <si>
    <t>Standard deviation</t>
  </si>
  <si>
    <t>Coefficient of variation</t>
  </si>
  <si>
    <t>VISA  RECIPROCITY WITHIN CENSAD</t>
  </si>
  <si>
    <t>CENSAD</t>
  </si>
  <si>
    <t>The Gambia</t>
  </si>
  <si>
    <t>Central African Rep.</t>
  </si>
  <si>
    <t>Sao Tome &amp; Principe</t>
  </si>
  <si>
    <t>Guinea-Bissau</t>
  </si>
  <si>
    <t>Côte d'Ivoire</t>
  </si>
  <si>
    <t>Cabo Verde</t>
  </si>
  <si>
    <t>D. Rep. of the Congo</t>
  </si>
  <si>
    <t>Rep. of the Congo</t>
  </si>
  <si>
    <t>Utd Rep. of Tanzania</t>
  </si>
  <si>
    <t>Notes</t>
  </si>
  <si>
    <t>a</t>
  </si>
  <si>
    <t xml:space="preserve">a </t>
  </si>
  <si>
    <t>Visa on arrival has been adjusted so as not to pemalise the country</t>
  </si>
  <si>
    <t>Eswatini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</si>
</sst>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2" borderId="0" xfId="0" applyFill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4" fillId="4" borderId="1" xfId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4" borderId="1" xfId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 textRotation="90"/>
    </xf>
    <xf numFmtId="0" fontId="10" fillId="4" borderId="3" xfId="0" applyFont="1" applyFill="1" applyBorder="1" applyAlignment="1">
      <alignment vertical="center" textRotation="90"/>
    </xf>
    <xf numFmtId="0" fontId="9" fillId="4" borderId="4" xfId="0" applyFont="1" applyFill="1" applyBorder="1" applyAlignment="1">
      <alignment vertical="center" textRotation="90"/>
    </xf>
    <xf numFmtId="0" fontId="0" fillId="2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 textRotation="90"/>
    </xf>
    <xf numFmtId="0" fontId="11" fillId="4" borderId="2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textRotation="90"/>
    </xf>
    <xf numFmtId="0" fontId="12" fillId="4" borderId="3" xfId="0" applyFont="1" applyFill="1" applyBorder="1" applyAlignment="1">
      <alignment horizontal="center" textRotation="90"/>
    </xf>
    <xf numFmtId="0" fontId="3" fillId="4" borderId="4" xfId="0" applyFont="1" applyFill="1" applyBorder="1" applyAlignment="1">
      <alignment horizontal="center" textRotation="90"/>
    </xf>
    <xf numFmtId="0" fontId="0" fillId="4" borderId="0" xfId="0" applyFont="1" applyFill="1" applyAlignment="1">
      <alignment horizontal="center"/>
    </xf>
    <xf numFmtId="0" fontId="9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9" fontId="0" fillId="4" borderId="0" xfId="0" applyNumberFormat="1" applyFill="1" applyAlignment="1">
      <alignment vertical="center"/>
    </xf>
    <xf numFmtId="0" fontId="9" fillId="4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left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0" fillId="4" borderId="0" xfId="0" applyFill="1" applyAlignment="1">
      <alignment vertical="center" textRotation="90"/>
    </xf>
    <xf numFmtId="0" fontId="4" fillId="0" borderId="0" xfId="1" applyAlignment="1">
      <alignment vertical="center" textRotation="90"/>
    </xf>
    <xf numFmtId="0" fontId="1" fillId="4" borderId="0" xfId="0" applyFont="1" applyFill="1" applyAlignment="1">
      <alignment vertical="center" textRotation="90"/>
    </xf>
    <xf numFmtId="0" fontId="4" fillId="4" borderId="0" xfId="1" applyFill="1" applyAlignment="1">
      <alignment vertical="center" textRotation="90" wrapText="1"/>
    </xf>
    <xf numFmtId="0" fontId="0" fillId="4" borderId="0" xfId="0" applyNumberFormat="1" applyFill="1" applyAlignment="1">
      <alignment vertical="center"/>
    </xf>
    <xf numFmtId="0" fontId="6" fillId="4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" fillId="4" borderId="0" xfId="0" applyNumberFormat="1" applyFont="1" applyFill="1" applyAlignment="1">
      <alignment vertical="center"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vertical="center" textRotation="90"/>
    </xf>
    <xf numFmtId="0" fontId="10" fillId="4" borderId="3" xfId="0" applyNumberFormat="1" applyFont="1" applyFill="1" applyBorder="1" applyAlignment="1">
      <alignment vertical="center" textRotation="90"/>
    </xf>
    <xf numFmtId="0" fontId="9" fillId="4" borderId="4" xfId="0" applyNumberFormat="1" applyFont="1" applyFill="1" applyBorder="1" applyAlignment="1">
      <alignment vertical="center" textRotation="90"/>
    </xf>
    <xf numFmtId="0" fontId="9" fillId="4" borderId="4" xfId="0" applyNumberFormat="1" applyFont="1" applyFill="1" applyBorder="1" applyAlignment="1">
      <alignment horizontal="center" textRotation="90"/>
    </xf>
    <xf numFmtId="0" fontId="11" fillId="4" borderId="20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center" textRotation="90"/>
    </xf>
    <xf numFmtId="0" fontId="12" fillId="4" borderId="3" xfId="0" applyNumberFormat="1" applyFont="1" applyFill="1" applyBorder="1" applyAlignment="1">
      <alignment horizontal="center" textRotation="90"/>
    </xf>
    <xf numFmtId="0" fontId="3" fillId="4" borderId="4" xfId="0" applyNumberFormat="1" applyFont="1" applyFill="1" applyBorder="1" applyAlignment="1">
      <alignment horizontal="center" textRotation="90"/>
    </xf>
    <xf numFmtId="0" fontId="9" fillId="4" borderId="11" xfId="0" applyNumberFormat="1" applyFont="1" applyFill="1" applyBorder="1" applyAlignment="1">
      <alignment horizontal="left" vertical="center"/>
    </xf>
    <xf numFmtId="0" fontId="3" fillId="4" borderId="11" xfId="0" applyNumberFormat="1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left" vertical="center"/>
    </xf>
    <xf numFmtId="0" fontId="3" fillId="4" borderId="16" xfId="0" applyNumberFormat="1" applyFont="1" applyFill="1" applyBorder="1" applyAlignment="1">
      <alignment horizontal="left" vertical="center"/>
    </xf>
    <xf numFmtId="0" fontId="14" fillId="4" borderId="11" xfId="0" applyNumberFormat="1" applyFont="1" applyFill="1" applyBorder="1" applyAlignment="1">
      <alignment horizontal="left" vertical="center"/>
    </xf>
    <xf numFmtId="0" fontId="13" fillId="4" borderId="21" xfId="0" applyNumberFormat="1" applyFont="1" applyFill="1" applyBorder="1" applyAlignment="1">
      <alignment horizontal="center" vertical="center"/>
    </xf>
    <xf numFmtId="0" fontId="13" fillId="4" borderId="22" xfId="0" applyNumberFormat="1" applyFont="1" applyFill="1" applyBorder="1" applyAlignment="1">
      <alignment horizontal="center" vertical="center"/>
    </xf>
    <xf numFmtId="0" fontId="13" fillId="4" borderId="23" xfId="0" applyNumberFormat="1" applyFont="1" applyFill="1" applyBorder="1" applyAlignment="1">
      <alignment horizontal="center" vertical="center"/>
    </xf>
    <xf numFmtId="0" fontId="14" fillId="5" borderId="16" xfId="0" applyNumberFormat="1" applyFont="1" applyFill="1" applyBorder="1" applyAlignment="1">
      <alignment horizontal="left" vertical="center"/>
    </xf>
    <xf numFmtId="0" fontId="13" fillId="5" borderId="24" xfId="0" applyNumberFormat="1" applyFont="1" applyFill="1" applyBorder="1" applyAlignment="1">
      <alignment horizontal="center" vertical="center"/>
    </xf>
    <xf numFmtId="0" fontId="13" fillId="5" borderId="2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1" fontId="9" fillId="4" borderId="26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/>
    </xf>
    <xf numFmtId="164" fontId="0" fillId="0" borderId="0" xfId="0" applyNumberFormat="1"/>
    <xf numFmtId="1" fontId="9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3" fillId="4" borderId="34" xfId="0" applyFont="1" applyFill="1" applyBorder="1" applyAlignment="1">
      <alignment horizontal="left" vertical="center"/>
    </xf>
    <xf numFmtId="0" fontId="0" fillId="4" borderId="35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20" fontId="0" fillId="4" borderId="0" xfId="0" applyNumberFormat="1" applyFill="1" applyAlignment="1">
      <alignment vertical="center"/>
    </xf>
    <xf numFmtId="0" fontId="0" fillId="4" borderId="38" xfId="0" applyFill="1" applyBorder="1" applyAlignment="1">
      <alignment vertical="center"/>
    </xf>
    <xf numFmtId="0" fontId="9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9" fillId="6" borderId="1" xfId="0" applyFont="1" applyFill="1" applyBorder="1" applyAlignment="1">
      <alignment wrapText="1"/>
    </xf>
    <xf numFmtId="2" fontId="3" fillId="6" borderId="1" xfId="0" applyNumberFormat="1" applyFont="1" applyFill="1" applyBorder="1"/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9" fillId="4" borderId="24" xfId="0" applyFont="1" applyFill="1" applyBorder="1" applyAlignment="1">
      <alignment vertical="center" textRotation="90"/>
    </xf>
    <xf numFmtId="0" fontId="9" fillId="4" borderId="25" xfId="0" applyFont="1" applyFill="1" applyBorder="1" applyAlignment="1">
      <alignment vertical="center" textRotation="90"/>
    </xf>
    <xf numFmtId="0" fontId="9" fillId="4" borderId="15" xfId="0" applyFont="1" applyFill="1" applyBorder="1" applyAlignment="1">
      <alignment vertical="center" textRotation="90"/>
    </xf>
    <xf numFmtId="0" fontId="14" fillId="4" borderId="23" xfId="0" applyFont="1" applyFill="1" applyBorder="1" applyAlignment="1">
      <alignment horizontal="center" textRotation="90"/>
    </xf>
    <xf numFmtId="0" fontId="14" fillId="4" borderId="0" xfId="0" applyFont="1" applyFill="1" applyBorder="1" applyAlignment="1">
      <alignment horizontal="center" textRotation="90"/>
    </xf>
    <xf numFmtId="0" fontId="14" fillId="5" borderId="10" xfId="0" applyFont="1" applyFill="1" applyBorder="1" applyAlignment="1">
      <alignment horizontal="center" textRotation="90"/>
    </xf>
    <xf numFmtId="0" fontId="8" fillId="4" borderId="2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2" fontId="17" fillId="6" borderId="0" xfId="0" applyNumberFormat="1" applyFont="1" applyFill="1" applyBorder="1"/>
    <xf numFmtId="0" fontId="17" fillId="0" borderId="0" xfId="0" applyFont="1"/>
    <xf numFmtId="0" fontId="18" fillId="3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2" fontId="17" fillId="6" borderId="1" xfId="0" applyNumberFormat="1" applyFont="1" applyFill="1" applyBorder="1" applyAlignment="1">
      <alignment horizontal="center"/>
    </xf>
    <xf numFmtId="0" fontId="9" fillId="4" borderId="27" xfId="0" applyFont="1" applyFill="1" applyBorder="1" applyAlignment="1">
      <alignment horizontal="right" vertical="center"/>
    </xf>
    <xf numFmtId="9" fontId="9" fillId="4" borderId="27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4" fillId="4" borderId="6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0" fillId="4" borderId="45" xfId="0" applyFill="1" applyBorder="1" applyAlignment="1">
      <alignment vertical="center"/>
    </xf>
    <xf numFmtId="0" fontId="0" fillId="4" borderId="46" xfId="0" applyFill="1" applyBorder="1" applyAlignment="1">
      <alignment vertical="center"/>
    </xf>
    <xf numFmtId="9" fontId="1" fillId="4" borderId="28" xfId="0" applyNumberFormat="1" applyFont="1" applyFill="1" applyBorder="1" applyAlignment="1">
      <alignment vertical="center"/>
    </xf>
    <xf numFmtId="0" fontId="3" fillId="4" borderId="47" xfId="0" applyFont="1" applyFill="1" applyBorder="1" applyAlignment="1">
      <alignment horizontal="left" vertical="center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/>
    </xf>
    <xf numFmtId="0" fontId="3" fillId="4" borderId="17" xfId="0" applyNumberFormat="1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4" borderId="0" xfId="0" applyFont="1" applyFill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4" borderId="10" xfId="0" applyFont="1" applyFill="1" applyBorder="1" applyAlignment="1">
      <alignment horizontal="center" textRotation="90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204"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Contents!A1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1847851</xdr:colOff>
      <xdr:row>1</xdr:row>
      <xdr:rowOff>52388</xdr:rowOff>
    </xdr:from>
    <xdr:to>
      <xdr:col>3</xdr:col>
      <xdr:colOff>4495801</xdr:colOff>
      <xdr:row>5</xdr:row>
      <xdr:rowOff>7565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7026" y="239713"/>
          <a:ext cx="2647950" cy="7044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2524125</xdr:colOff>
      <xdr:row>5</xdr:row>
      <xdr:rowOff>243417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" y="187325"/>
          <a:ext cx="3651250" cy="99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790575</xdr:colOff>
      <xdr:row>8</xdr:row>
      <xdr:rowOff>20636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0825" y="1203325"/>
          <a:ext cx="1917700" cy="430211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34783</xdr:rowOff>
    </xdr:from>
    <xdr:to>
      <xdr:col>21</xdr:col>
      <xdr:colOff>647741</xdr:colOff>
      <xdr:row>10</xdr:row>
      <xdr:rowOff>124200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196850"/>
          <a:ext cx="3038516" cy="790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158750</xdr:colOff>
      <xdr:row>0</xdr:row>
      <xdr:rowOff>177892</xdr:rowOff>
    </xdr:from>
    <xdr:to>
      <xdr:col>14</xdr:col>
      <xdr:colOff>546325</xdr:colOff>
      <xdr:row>10</xdr:row>
      <xdr:rowOff>253999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4250" y="177892"/>
          <a:ext cx="3213325" cy="939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47625</xdr:colOff>
      <xdr:row>4</xdr:row>
      <xdr:rowOff>91281</xdr:rowOff>
    </xdr:from>
    <xdr:to>
      <xdr:col>15</xdr:col>
      <xdr:colOff>917575</xdr:colOff>
      <xdr:row>6</xdr:row>
      <xdr:rowOff>148430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508875" y="196850"/>
          <a:ext cx="1917700" cy="0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150282</xdr:colOff>
      <xdr:row>7</xdr:row>
      <xdr:rowOff>39512</xdr:rowOff>
    </xdr:from>
    <xdr:to>
      <xdr:col>22</xdr:col>
      <xdr:colOff>274108</xdr:colOff>
      <xdr:row>10</xdr:row>
      <xdr:rowOff>46237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132" y="645937"/>
          <a:ext cx="2514601" cy="67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343254</xdr:colOff>
      <xdr:row>7</xdr:row>
      <xdr:rowOff>44099</xdr:rowOff>
    </xdr:from>
    <xdr:to>
      <xdr:col>15</xdr:col>
      <xdr:colOff>96620</xdr:colOff>
      <xdr:row>10</xdr:row>
      <xdr:rowOff>73261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0629" y="650524"/>
          <a:ext cx="2144141" cy="695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497415</xdr:colOff>
      <xdr:row>8</xdr:row>
      <xdr:rowOff>172861</xdr:rowOff>
    </xdr:from>
    <xdr:to>
      <xdr:col>18</xdr:col>
      <xdr:colOff>23282</xdr:colOff>
      <xdr:row>10</xdr:row>
      <xdr:rowOff>222072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285565" y="1065036"/>
          <a:ext cx="1916642" cy="430211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68870</xdr:colOff>
      <xdr:row>1</xdr:row>
      <xdr:rowOff>237188</xdr:rowOff>
    </xdr:from>
    <xdr:to>
      <xdr:col>40</xdr:col>
      <xdr:colOff>1010298</xdr:colOff>
      <xdr:row>5</xdr:row>
      <xdr:rowOff>139138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6295" y="434038"/>
          <a:ext cx="3040103" cy="794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33</xdr:col>
      <xdr:colOff>416717</xdr:colOff>
      <xdr:row>2</xdr:row>
      <xdr:rowOff>31049</xdr:rowOff>
    </xdr:from>
    <xdr:to>
      <xdr:col>36</xdr:col>
      <xdr:colOff>574104</xdr:colOff>
      <xdr:row>6</xdr:row>
      <xdr:rowOff>97724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2742" y="558099"/>
          <a:ext cx="3164112" cy="81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5</xdr:col>
      <xdr:colOff>68262</xdr:colOff>
      <xdr:row>6</xdr:row>
      <xdr:rowOff>57149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663575" y="901700"/>
          <a:ext cx="1916112" cy="431799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215713</xdr:colOff>
      <xdr:row>2</xdr:row>
      <xdr:rowOff>7002</xdr:rowOff>
    </xdr:from>
    <xdr:to>
      <xdr:col>56</xdr:col>
      <xdr:colOff>200673</xdr:colOff>
      <xdr:row>6</xdr:row>
      <xdr:rowOff>7653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988" y="537227"/>
          <a:ext cx="3058360" cy="7944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1182220</xdr:colOff>
      <xdr:row>1</xdr:row>
      <xdr:rowOff>323021</xdr:rowOff>
    </xdr:from>
    <xdr:to>
      <xdr:col>17</xdr:col>
      <xdr:colOff>144163</xdr:colOff>
      <xdr:row>6</xdr:row>
      <xdr:rowOff>8271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595" y="519871"/>
          <a:ext cx="3730793" cy="81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0</xdr:colOff>
      <xdr:row>7</xdr:row>
      <xdr:rowOff>0</xdr:rowOff>
    </xdr:from>
    <xdr:to>
      <xdr:col>42</xdr:col>
      <xdr:colOff>793</xdr:colOff>
      <xdr:row>8</xdr:row>
      <xdr:rowOff>144461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512425" y="1600200"/>
          <a:ext cx="1928018" cy="309561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215713</xdr:colOff>
      <xdr:row>2</xdr:row>
      <xdr:rowOff>7002</xdr:rowOff>
    </xdr:from>
    <xdr:to>
      <xdr:col>56</xdr:col>
      <xdr:colOff>200673</xdr:colOff>
      <xdr:row>6</xdr:row>
      <xdr:rowOff>7653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4988" y="537227"/>
          <a:ext cx="3058360" cy="7944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1182220</xdr:colOff>
      <xdr:row>1</xdr:row>
      <xdr:rowOff>323021</xdr:rowOff>
    </xdr:from>
    <xdr:to>
      <xdr:col>17</xdr:col>
      <xdr:colOff>144163</xdr:colOff>
      <xdr:row>6</xdr:row>
      <xdr:rowOff>8271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595" y="519871"/>
          <a:ext cx="3730793" cy="81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0</xdr:colOff>
      <xdr:row>7</xdr:row>
      <xdr:rowOff>0</xdr:rowOff>
    </xdr:from>
    <xdr:to>
      <xdr:col>42</xdr:col>
      <xdr:colOff>793</xdr:colOff>
      <xdr:row>8</xdr:row>
      <xdr:rowOff>144461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512425" y="1600200"/>
          <a:ext cx="1928018" cy="309561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27</xdr:col>
      <xdr:colOff>231489</xdr:colOff>
      <xdr:row>3</xdr:row>
      <xdr:rowOff>299475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A8BFBABF-235F-4D06-AD25-9F2F8961AE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0"/>
          <a:ext cx="3044539" cy="794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1</xdr:row>
      <xdr:rowOff>144461</xdr:rowOff>
    </xdr:to>
    <xdr:sp macro="" textlink="">
      <xdr:nvSpPr>
        <xdr:cNvPr id="3" name="Flèche : gauch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2822F0-D8E9-4ADF-A010-29343C670B33}"/>
            </a:ext>
          </a:extLst>
        </xdr:cNvPr>
        <xdr:cNvSpPr/>
      </xdr:nvSpPr>
      <xdr:spPr>
        <a:xfrm>
          <a:off x="4965700" y="0"/>
          <a:ext cx="558800" cy="309561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198437</xdr:colOff>
      <xdr:row>5</xdr:row>
      <xdr:rowOff>119062</xdr:rowOff>
    </xdr:from>
    <xdr:to>
      <xdr:col>25</xdr:col>
      <xdr:colOff>48418</xdr:colOff>
      <xdr:row>7</xdr:row>
      <xdr:rowOff>132554</xdr:rowOff>
    </xdr:to>
    <xdr:sp macro="" textlink="">
      <xdr:nvSpPr>
        <xdr:cNvPr id="2" name="Flèche : gauch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796462" y="196850"/>
          <a:ext cx="1916906" cy="132554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488156</xdr:colOff>
      <xdr:row>3</xdr:row>
      <xdr:rowOff>158749</xdr:rowOff>
    </xdr:from>
    <xdr:to>
      <xdr:col>19</xdr:col>
      <xdr:colOff>338137</xdr:colOff>
      <xdr:row>6</xdr:row>
      <xdr:rowOff>29366</xdr:rowOff>
    </xdr:to>
    <xdr:sp macro="" textlink="">
      <xdr:nvSpPr>
        <xdr:cNvPr id="2" name="Flèche : gauch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641556" y="196850"/>
          <a:ext cx="1916906" cy="0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265906</xdr:colOff>
      <xdr:row>2</xdr:row>
      <xdr:rowOff>19844</xdr:rowOff>
    </xdr:from>
    <xdr:to>
      <xdr:col>13</xdr:col>
      <xdr:colOff>238919</xdr:colOff>
      <xdr:row>4</xdr:row>
      <xdr:rowOff>76992</xdr:rowOff>
    </xdr:to>
    <xdr:sp macro="" textlink="">
      <xdr:nvSpPr>
        <xdr:cNvPr id="2" name="Flèche : gauch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958306" y="196850"/>
          <a:ext cx="1928813" cy="0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765967</xdr:colOff>
      <xdr:row>0</xdr:row>
      <xdr:rowOff>107157</xdr:rowOff>
    </xdr:from>
    <xdr:to>
      <xdr:col>26</xdr:col>
      <xdr:colOff>615989</xdr:colOff>
      <xdr:row>10</xdr:row>
      <xdr:rowOff>32919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7692" y="107157"/>
          <a:ext cx="3037722" cy="7893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301625</xdr:colOff>
      <xdr:row>1</xdr:row>
      <xdr:rowOff>269174</xdr:rowOff>
    </xdr:from>
    <xdr:to>
      <xdr:col>18</xdr:col>
      <xdr:colOff>349249</xdr:colOff>
      <xdr:row>10</xdr:row>
      <xdr:rowOff>88652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96850"/>
          <a:ext cx="2749549" cy="755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3968</xdr:colOff>
      <xdr:row>3</xdr:row>
      <xdr:rowOff>166688</xdr:rowOff>
    </xdr:from>
    <xdr:to>
      <xdr:col>20</xdr:col>
      <xdr:colOff>873918</xdr:colOff>
      <xdr:row>6</xdr:row>
      <xdr:rowOff>37305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89268" y="196850"/>
          <a:ext cx="1917700" cy="0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720726</xdr:colOff>
      <xdr:row>1</xdr:row>
      <xdr:rowOff>3827</xdr:rowOff>
    </xdr:from>
    <xdr:to>
      <xdr:col>29</xdr:col>
      <xdr:colOff>627898</xdr:colOff>
      <xdr:row>10</xdr:row>
      <xdr:rowOff>3175</xdr:rowOff>
    </xdr:to>
    <xdr:pic>
      <xdr:nvPicPr>
        <xdr:cNvPr id="2" name="Image 1" descr="C:\Users\OSL4962\AppData\Local\Microsoft\Windows\Temporary Internet Files\Content.Outlook\JE7UI8F2\Logo BAD Ang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1376" y="95250"/>
          <a:ext cx="2580522" cy="688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687387</xdr:colOff>
      <xdr:row>5</xdr:row>
      <xdr:rowOff>17702</xdr:rowOff>
    </xdr:from>
    <xdr:to>
      <xdr:col>24</xdr:col>
      <xdr:colOff>956469</xdr:colOff>
      <xdr:row>10</xdr:row>
      <xdr:rowOff>158750</xdr:rowOff>
    </xdr:to>
    <xdr:pic>
      <xdr:nvPicPr>
        <xdr:cNvPr id="3" name="logo" descr="http://www.au.int/en/sites/all/themes/au/logo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0337" y="112952"/>
          <a:ext cx="2659857" cy="826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567532</xdr:colOff>
      <xdr:row>8</xdr:row>
      <xdr:rowOff>123031</xdr:rowOff>
    </xdr:from>
    <xdr:to>
      <xdr:col>26</xdr:col>
      <xdr:colOff>417513</xdr:colOff>
      <xdr:row>10</xdr:row>
      <xdr:rowOff>172242</xdr:rowOff>
    </xdr:to>
    <xdr:sp macro="" textlink="">
      <xdr:nvSpPr>
        <xdr:cNvPr id="4" name="Flèche : gauch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0051257" y="523081"/>
          <a:ext cx="1916906" cy="430211"/>
        </a:xfrm>
        <a:prstGeom prst="leftArrow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Back 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umar\Desktop\AFDB\ICP-2017\Q-Compta%20Nat-Nat.%20Acc\Q02-EN-MORES_as%20at%20170209_REV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Documents%20and%20Settings/wb76438/My%20Documents/ICP%20DATA/Africa/ICP%20Africa/7.Reports/latest/6.Aggregation/ICPTLPK%20AFRI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UMAR%20SISSOKO\Desktop\Seminaire\Travaux%20Group%203\Government%20compensation\M01-10-13-2016_ICP%20Data%20Collection%20Form_Goverment%20Compensation_DRAFT_AfDB0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0%20ESTA%20CONSULTATION\04%20ACTIVITES%20PCI_%20Prix%20-%20ESTA\01%20Rapports%20Pays%20Data%20Validation\Alg&#233;rie\04_DZA_20160810\160809_TML_15-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chel\My%20Documents\2005\04\02-Work\02-Sectoral%20Work\Sector%2009-IT\Pays-Monnai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International%20Comparison%20Program%202005/Virginia/BY%20SUBJECT/2011_ICP/NA-ICP/MORES/TEMPLATES/110705_GDPSplittingSteps_F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une\OneDrive%20-%20United%20Nations\UNECA\Data_ARII2018\Data_ARII2018_2_08_2018\Visa%20COMESAJul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umar\Desktop\AFDB-PITD\Visas%20Openness%20Index\180811---Data%20Collection%202018_---AVOI--IATA_Final%20as%20at%2011_08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Cover Page"/>
      <sheetName val="00-Note"/>
      <sheetName val="1-Step 1-L-Year"/>
      <sheetName val="2-Step 2-L-Year"/>
      <sheetName val="3-Step 3-L-Year"/>
      <sheetName val="4-Step 4-C-Year"/>
      <sheetName val="5-Step 5-C-Year"/>
      <sheetName val="6-Step 6-C-Year"/>
      <sheetName val="07-Param"/>
    </sheetNames>
    <sheetDataSet>
      <sheetData sheetId="0" refreshError="1"/>
      <sheetData sheetId="1" refreshError="1"/>
      <sheetData sheetId="2">
        <row r="2">
          <cell r="F2" t="str">
            <v>Please select in 1-Step 1</v>
          </cell>
        </row>
        <row r="6">
          <cell r="F6"/>
        </row>
      </sheetData>
      <sheetData sheetId="3">
        <row r="5">
          <cell r="H5" t="str">
            <v>Year</v>
          </cell>
          <cell r="I5" t="str">
            <v>Value</v>
          </cell>
        </row>
        <row r="16">
          <cell r="H16">
            <v>1101111</v>
          </cell>
        </row>
        <row r="17">
          <cell r="H17" t="str">
            <v>Year</v>
          </cell>
          <cell r="I17" t="str">
            <v>Value</v>
          </cell>
        </row>
        <row r="28">
          <cell r="H28">
            <v>1101112</v>
          </cell>
        </row>
        <row r="29">
          <cell r="H29" t="str">
            <v>Year</v>
          </cell>
          <cell r="I29" t="str">
            <v>Value</v>
          </cell>
        </row>
        <row r="40">
          <cell r="H40">
            <v>1101113</v>
          </cell>
        </row>
        <row r="41">
          <cell r="H41" t="str">
            <v>Year</v>
          </cell>
          <cell r="I41" t="str">
            <v>Value</v>
          </cell>
        </row>
        <row r="52">
          <cell r="H52">
            <v>1101114</v>
          </cell>
        </row>
        <row r="53">
          <cell r="H53" t="str">
            <v>Year</v>
          </cell>
          <cell r="I53" t="str">
            <v>Value</v>
          </cell>
        </row>
        <row r="64">
          <cell r="H64">
            <v>1101115</v>
          </cell>
        </row>
        <row r="65">
          <cell r="H65" t="str">
            <v>Year</v>
          </cell>
          <cell r="I65" t="str">
            <v>Value</v>
          </cell>
        </row>
        <row r="76">
          <cell r="H76">
            <v>1101121</v>
          </cell>
        </row>
        <row r="77">
          <cell r="H77" t="str">
            <v>Year</v>
          </cell>
          <cell r="I77" t="str">
            <v>Value</v>
          </cell>
        </row>
        <row r="88">
          <cell r="H88">
            <v>1101122</v>
          </cell>
        </row>
        <row r="89">
          <cell r="H89" t="str">
            <v>Year</v>
          </cell>
          <cell r="I89" t="str">
            <v>Value</v>
          </cell>
        </row>
        <row r="100">
          <cell r="H100">
            <v>1101123</v>
          </cell>
        </row>
        <row r="101">
          <cell r="H101" t="str">
            <v>Year</v>
          </cell>
          <cell r="I101" t="str">
            <v>Value</v>
          </cell>
        </row>
        <row r="112">
          <cell r="H112">
            <v>1101124</v>
          </cell>
        </row>
        <row r="113">
          <cell r="H113" t="str">
            <v>Year</v>
          </cell>
          <cell r="I113" t="str">
            <v>Value</v>
          </cell>
        </row>
        <row r="124">
          <cell r="H124">
            <v>1101125</v>
          </cell>
        </row>
        <row r="125">
          <cell r="H125" t="str">
            <v>Year</v>
          </cell>
          <cell r="I125" t="str">
            <v>Value</v>
          </cell>
        </row>
        <row r="136">
          <cell r="H136">
            <v>1101131</v>
          </cell>
        </row>
        <row r="137">
          <cell r="H137" t="str">
            <v>Year</v>
          </cell>
          <cell r="I137" t="str">
            <v>Value</v>
          </cell>
        </row>
        <row r="148">
          <cell r="H148">
            <v>1101132</v>
          </cell>
        </row>
        <row r="149">
          <cell r="H149" t="str">
            <v>Year</v>
          </cell>
          <cell r="I149" t="str">
            <v>Value</v>
          </cell>
        </row>
        <row r="160">
          <cell r="H160">
            <v>1101141</v>
          </cell>
        </row>
        <row r="161">
          <cell r="H161" t="str">
            <v>Year</v>
          </cell>
          <cell r="I161" t="str">
            <v>Value</v>
          </cell>
        </row>
        <row r="172">
          <cell r="H172">
            <v>1101142</v>
          </cell>
        </row>
        <row r="173">
          <cell r="H173" t="str">
            <v>Year</v>
          </cell>
          <cell r="I173" t="str">
            <v>Value</v>
          </cell>
        </row>
        <row r="184">
          <cell r="H184">
            <v>1101143</v>
          </cell>
        </row>
        <row r="185">
          <cell r="H185" t="str">
            <v>Year</v>
          </cell>
          <cell r="I185" t="str">
            <v>Value</v>
          </cell>
        </row>
        <row r="196">
          <cell r="H196">
            <v>1101144</v>
          </cell>
        </row>
        <row r="197">
          <cell r="H197" t="str">
            <v>Year</v>
          </cell>
          <cell r="I197" t="str">
            <v>Value</v>
          </cell>
        </row>
        <row r="208">
          <cell r="H208">
            <v>1101151</v>
          </cell>
        </row>
        <row r="209">
          <cell r="H209" t="str">
            <v>Year</v>
          </cell>
          <cell r="I209" t="str">
            <v>Value</v>
          </cell>
        </row>
        <row r="220">
          <cell r="H220">
            <v>1101153</v>
          </cell>
        </row>
        <row r="221">
          <cell r="H221" t="str">
            <v>Year</v>
          </cell>
          <cell r="I221" t="str">
            <v>Value</v>
          </cell>
        </row>
        <row r="232">
          <cell r="H232">
            <v>1101161</v>
          </cell>
        </row>
        <row r="233">
          <cell r="H233" t="str">
            <v>Year</v>
          </cell>
          <cell r="I233" t="str">
            <v>Value</v>
          </cell>
        </row>
        <row r="244">
          <cell r="H244">
            <v>1101162</v>
          </cell>
        </row>
        <row r="245">
          <cell r="H245" t="str">
            <v>Year</v>
          </cell>
          <cell r="I245" t="str">
            <v>Value</v>
          </cell>
        </row>
        <row r="256">
          <cell r="H256">
            <v>1101171</v>
          </cell>
        </row>
        <row r="257">
          <cell r="H257" t="str">
            <v>Year</v>
          </cell>
          <cell r="I257" t="str">
            <v>Value</v>
          </cell>
        </row>
        <row r="268">
          <cell r="H268">
            <v>1101172</v>
          </cell>
        </row>
        <row r="269">
          <cell r="H269" t="str">
            <v>Year</v>
          </cell>
          <cell r="I269" t="str">
            <v>Value</v>
          </cell>
        </row>
        <row r="280">
          <cell r="H280">
            <v>1101173</v>
          </cell>
        </row>
        <row r="281">
          <cell r="H281" t="str">
            <v>Year</v>
          </cell>
          <cell r="I281" t="str">
            <v>Value</v>
          </cell>
        </row>
        <row r="292">
          <cell r="H292">
            <v>1101181</v>
          </cell>
        </row>
        <row r="293">
          <cell r="H293" t="str">
            <v>Year</v>
          </cell>
          <cell r="I293" t="str">
            <v>Value</v>
          </cell>
        </row>
        <row r="304">
          <cell r="H304">
            <v>1101182</v>
          </cell>
        </row>
        <row r="305">
          <cell r="H305" t="str">
            <v>Year</v>
          </cell>
          <cell r="I305" t="str">
            <v>Value</v>
          </cell>
        </row>
        <row r="316">
          <cell r="H316">
            <v>1101183</v>
          </cell>
        </row>
        <row r="317">
          <cell r="H317" t="str">
            <v>Year</v>
          </cell>
          <cell r="I317" t="str">
            <v>Value</v>
          </cell>
        </row>
        <row r="328">
          <cell r="H328">
            <v>1101191</v>
          </cell>
        </row>
        <row r="329">
          <cell r="H329" t="str">
            <v>Year</v>
          </cell>
          <cell r="I329" t="str">
            <v>Value</v>
          </cell>
        </row>
        <row r="340">
          <cell r="H340">
            <v>1101211</v>
          </cell>
        </row>
        <row r="341">
          <cell r="H341" t="str">
            <v>Year</v>
          </cell>
          <cell r="I341" t="str">
            <v>Value</v>
          </cell>
        </row>
        <row r="352">
          <cell r="H352">
            <v>1101221</v>
          </cell>
        </row>
        <row r="353">
          <cell r="H353" t="str">
            <v>Year</v>
          </cell>
          <cell r="I353" t="str">
            <v>Value</v>
          </cell>
        </row>
        <row r="364">
          <cell r="H364">
            <v>1102111</v>
          </cell>
        </row>
        <row r="365">
          <cell r="H365" t="str">
            <v>Year</v>
          </cell>
          <cell r="I365" t="str">
            <v>Value</v>
          </cell>
        </row>
        <row r="376">
          <cell r="H376">
            <v>1102121</v>
          </cell>
        </row>
        <row r="377">
          <cell r="H377" t="str">
            <v>Year</v>
          </cell>
          <cell r="I377" t="str">
            <v>Value</v>
          </cell>
        </row>
        <row r="388">
          <cell r="H388">
            <v>1102131</v>
          </cell>
        </row>
        <row r="389">
          <cell r="H389" t="str">
            <v>Year</v>
          </cell>
          <cell r="I389" t="str">
            <v>Value</v>
          </cell>
        </row>
        <row r="400">
          <cell r="H400">
            <v>1102211</v>
          </cell>
        </row>
        <row r="401">
          <cell r="H401" t="str">
            <v>Year</v>
          </cell>
          <cell r="I401" t="str">
            <v>Value</v>
          </cell>
        </row>
        <row r="412">
          <cell r="H412">
            <v>1102311</v>
          </cell>
        </row>
        <row r="413">
          <cell r="H413" t="str">
            <v>Year</v>
          </cell>
          <cell r="I413" t="str">
            <v>Value</v>
          </cell>
        </row>
        <row r="424">
          <cell r="H424">
            <v>1103111</v>
          </cell>
        </row>
        <row r="425">
          <cell r="H425" t="str">
            <v>Year</v>
          </cell>
          <cell r="I425" t="str">
            <v>Value</v>
          </cell>
        </row>
        <row r="436">
          <cell r="H436">
            <v>1103121</v>
          </cell>
        </row>
        <row r="437">
          <cell r="H437" t="str">
            <v>Year</v>
          </cell>
          <cell r="I437" t="str">
            <v>Value</v>
          </cell>
        </row>
        <row r="448">
          <cell r="H448">
            <v>1103141</v>
          </cell>
        </row>
        <row r="449">
          <cell r="H449" t="str">
            <v>Year</v>
          </cell>
          <cell r="I449" t="str">
            <v>Value</v>
          </cell>
        </row>
        <row r="460">
          <cell r="H460">
            <v>1103211</v>
          </cell>
        </row>
        <row r="461">
          <cell r="H461" t="str">
            <v>Year</v>
          </cell>
          <cell r="I461" t="str">
            <v>Value</v>
          </cell>
        </row>
        <row r="472">
          <cell r="H472">
            <v>1103221</v>
          </cell>
        </row>
        <row r="473">
          <cell r="H473" t="str">
            <v>Year</v>
          </cell>
          <cell r="I473" t="str">
            <v>Value</v>
          </cell>
        </row>
        <row r="484">
          <cell r="H484">
            <v>1104111</v>
          </cell>
        </row>
        <row r="485">
          <cell r="H485" t="str">
            <v>Year</v>
          </cell>
          <cell r="I485" t="str">
            <v>Value</v>
          </cell>
        </row>
        <row r="496">
          <cell r="H496">
            <v>1104211</v>
          </cell>
        </row>
        <row r="497">
          <cell r="H497" t="str">
            <v>Year</v>
          </cell>
          <cell r="I497" t="str">
            <v>Value</v>
          </cell>
        </row>
        <row r="508">
          <cell r="H508">
            <v>1104311</v>
          </cell>
        </row>
        <row r="509">
          <cell r="H509" t="str">
            <v>Year</v>
          </cell>
          <cell r="I509" t="str">
            <v>Value</v>
          </cell>
        </row>
        <row r="520">
          <cell r="H520">
            <v>1104411</v>
          </cell>
        </row>
        <row r="521">
          <cell r="H521" t="str">
            <v>Year</v>
          </cell>
          <cell r="I521" t="str">
            <v>Value</v>
          </cell>
        </row>
        <row r="532">
          <cell r="H532">
            <v>1104421</v>
          </cell>
        </row>
        <row r="533">
          <cell r="H533" t="str">
            <v>Year</v>
          </cell>
          <cell r="I533" t="str">
            <v>Value</v>
          </cell>
        </row>
        <row r="544">
          <cell r="H544">
            <v>1104511</v>
          </cell>
        </row>
        <row r="545">
          <cell r="H545" t="str">
            <v>Year</v>
          </cell>
          <cell r="I545" t="str">
            <v>Value</v>
          </cell>
        </row>
        <row r="556">
          <cell r="H556">
            <v>1104521</v>
          </cell>
        </row>
        <row r="557">
          <cell r="H557" t="str">
            <v>Year</v>
          </cell>
          <cell r="I557" t="str">
            <v>Value</v>
          </cell>
        </row>
        <row r="568">
          <cell r="H568">
            <v>1104531</v>
          </cell>
        </row>
        <row r="569">
          <cell r="H569" t="str">
            <v>Year</v>
          </cell>
          <cell r="I569" t="str">
            <v>Value</v>
          </cell>
        </row>
        <row r="580">
          <cell r="H580">
            <v>1105111</v>
          </cell>
        </row>
        <row r="581">
          <cell r="H581" t="str">
            <v>Year</v>
          </cell>
          <cell r="I581" t="str">
            <v>Value</v>
          </cell>
        </row>
        <row r="592">
          <cell r="H592">
            <v>1105121</v>
          </cell>
        </row>
        <row r="593">
          <cell r="H593" t="str">
            <v>Year</v>
          </cell>
          <cell r="I593" t="str">
            <v>Value</v>
          </cell>
        </row>
        <row r="604">
          <cell r="H604">
            <v>1105131</v>
          </cell>
        </row>
        <row r="605">
          <cell r="H605" t="str">
            <v>Year</v>
          </cell>
          <cell r="I605" t="str">
            <v>Value</v>
          </cell>
        </row>
        <row r="616">
          <cell r="H616">
            <v>1105211</v>
          </cell>
        </row>
        <row r="617">
          <cell r="H617" t="str">
            <v>Year</v>
          </cell>
          <cell r="I617" t="str">
            <v>Value</v>
          </cell>
        </row>
        <row r="628">
          <cell r="H628">
            <v>1105311</v>
          </cell>
        </row>
        <row r="629">
          <cell r="H629" t="str">
            <v>Year</v>
          </cell>
          <cell r="I629" t="str">
            <v>Value</v>
          </cell>
        </row>
        <row r="640">
          <cell r="H640">
            <v>1105321</v>
          </cell>
        </row>
        <row r="641">
          <cell r="H641" t="str">
            <v>Year</v>
          </cell>
          <cell r="I641" t="str">
            <v>Value</v>
          </cell>
        </row>
        <row r="652">
          <cell r="H652">
            <v>1105331</v>
          </cell>
        </row>
        <row r="653">
          <cell r="H653" t="str">
            <v>Year</v>
          </cell>
          <cell r="I653" t="str">
            <v>Value</v>
          </cell>
        </row>
        <row r="664">
          <cell r="H664">
            <v>1105411</v>
          </cell>
        </row>
        <row r="665">
          <cell r="H665" t="str">
            <v>Year</v>
          </cell>
          <cell r="I665" t="str">
            <v>Value</v>
          </cell>
        </row>
        <row r="676">
          <cell r="H676">
            <v>1105511</v>
          </cell>
        </row>
        <row r="677">
          <cell r="H677" t="str">
            <v>Year</v>
          </cell>
          <cell r="I677" t="str">
            <v>Value</v>
          </cell>
        </row>
        <row r="688">
          <cell r="H688">
            <v>1105521</v>
          </cell>
        </row>
        <row r="689">
          <cell r="H689" t="str">
            <v>Year</v>
          </cell>
          <cell r="I689" t="str">
            <v>Value</v>
          </cell>
        </row>
        <row r="700">
          <cell r="H700">
            <v>1105611</v>
          </cell>
        </row>
        <row r="701">
          <cell r="H701" t="str">
            <v>Year</v>
          </cell>
          <cell r="I701" t="str">
            <v>Value</v>
          </cell>
        </row>
        <row r="712">
          <cell r="H712">
            <v>1105621</v>
          </cell>
        </row>
        <row r="713">
          <cell r="H713" t="str">
            <v>Year</v>
          </cell>
          <cell r="I713" t="str">
            <v>Value</v>
          </cell>
        </row>
        <row r="724">
          <cell r="H724">
            <v>1105622</v>
          </cell>
        </row>
        <row r="725">
          <cell r="H725" t="str">
            <v>Year</v>
          </cell>
          <cell r="I725" t="str">
            <v>Value</v>
          </cell>
        </row>
        <row r="736">
          <cell r="H736">
            <v>1106111</v>
          </cell>
        </row>
        <row r="737">
          <cell r="H737" t="str">
            <v>Year</v>
          </cell>
          <cell r="I737" t="str">
            <v>Value</v>
          </cell>
        </row>
        <row r="748">
          <cell r="H748">
            <v>1106121</v>
          </cell>
        </row>
        <row r="749">
          <cell r="H749" t="str">
            <v>Year</v>
          </cell>
          <cell r="I749" t="str">
            <v>Value</v>
          </cell>
        </row>
        <row r="760">
          <cell r="H760">
            <v>1106131</v>
          </cell>
        </row>
        <row r="761">
          <cell r="H761" t="str">
            <v>Year</v>
          </cell>
          <cell r="I761" t="str">
            <v>Value</v>
          </cell>
        </row>
        <row r="772">
          <cell r="H772">
            <v>1106211</v>
          </cell>
        </row>
        <row r="773">
          <cell r="H773" t="str">
            <v>Year</v>
          </cell>
          <cell r="I773" t="str">
            <v>Value</v>
          </cell>
        </row>
        <row r="784">
          <cell r="H784">
            <v>1106221</v>
          </cell>
        </row>
        <row r="785">
          <cell r="H785" t="str">
            <v>Year</v>
          </cell>
          <cell r="I785" t="str">
            <v>Value</v>
          </cell>
        </row>
        <row r="796">
          <cell r="H796">
            <v>1106231</v>
          </cell>
        </row>
        <row r="797">
          <cell r="H797" t="str">
            <v>Year</v>
          </cell>
          <cell r="I797" t="str">
            <v>Value</v>
          </cell>
        </row>
        <row r="808">
          <cell r="H808">
            <v>1106311</v>
          </cell>
        </row>
        <row r="809">
          <cell r="H809" t="str">
            <v>Year</v>
          </cell>
          <cell r="I809" t="str">
            <v>Value</v>
          </cell>
        </row>
        <row r="820">
          <cell r="H820">
            <v>1107111</v>
          </cell>
        </row>
        <row r="821">
          <cell r="H821" t="str">
            <v>Year</v>
          </cell>
          <cell r="I821" t="str">
            <v>Value</v>
          </cell>
        </row>
        <row r="832">
          <cell r="H832">
            <v>1107121</v>
          </cell>
        </row>
        <row r="833">
          <cell r="H833" t="str">
            <v>Year</v>
          </cell>
          <cell r="I833" t="str">
            <v>Value</v>
          </cell>
        </row>
        <row r="844">
          <cell r="H844">
            <v>1107131</v>
          </cell>
        </row>
        <row r="845">
          <cell r="H845" t="str">
            <v>Year</v>
          </cell>
          <cell r="I845" t="str">
            <v>Value</v>
          </cell>
        </row>
        <row r="856">
          <cell r="H856">
            <v>1107141</v>
          </cell>
        </row>
        <row r="857">
          <cell r="H857" t="str">
            <v>Year</v>
          </cell>
          <cell r="I857" t="str">
            <v>Value</v>
          </cell>
        </row>
        <row r="868">
          <cell r="H868">
            <v>1107221</v>
          </cell>
        </row>
        <row r="869">
          <cell r="H869" t="str">
            <v>Year</v>
          </cell>
          <cell r="I869" t="str">
            <v>Value</v>
          </cell>
        </row>
        <row r="880">
          <cell r="H880">
            <v>1107231</v>
          </cell>
        </row>
        <row r="881">
          <cell r="H881" t="str">
            <v>Year</v>
          </cell>
          <cell r="I881" t="str">
            <v>Value</v>
          </cell>
        </row>
        <row r="892">
          <cell r="H892">
            <v>1107241</v>
          </cell>
        </row>
        <row r="893">
          <cell r="H893" t="str">
            <v>Year</v>
          </cell>
          <cell r="I893" t="str">
            <v>Value</v>
          </cell>
        </row>
        <row r="904">
          <cell r="H904">
            <v>1107311</v>
          </cell>
        </row>
        <row r="905">
          <cell r="H905" t="str">
            <v>Year</v>
          </cell>
          <cell r="I905" t="str">
            <v>Value</v>
          </cell>
        </row>
        <row r="916">
          <cell r="H916">
            <v>1107321</v>
          </cell>
        </row>
        <row r="917">
          <cell r="H917" t="str">
            <v>Year</v>
          </cell>
          <cell r="I917" t="str">
            <v>Value</v>
          </cell>
        </row>
        <row r="928">
          <cell r="H928">
            <v>1107331</v>
          </cell>
        </row>
        <row r="929">
          <cell r="H929" t="str">
            <v>Year</v>
          </cell>
          <cell r="I929" t="str">
            <v>Value</v>
          </cell>
        </row>
        <row r="940">
          <cell r="H940">
            <v>1107341</v>
          </cell>
        </row>
        <row r="941">
          <cell r="H941" t="str">
            <v>Year</v>
          </cell>
          <cell r="I941" t="str">
            <v>Value</v>
          </cell>
        </row>
        <row r="952">
          <cell r="H952">
            <v>1107351</v>
          </cell>
        </row>
        <row r="953">
          <cell r="H953" t="str">
            <v>Year</v>
          </cell>
          <cell r="I953" t="str">
            <v>Value</v>
          </cell>
        </row>
        <row r="964">
          <cell r="H964">
            <v>1107361</v>
          </cell>
        </row>
        <row r="965">
          <cell r="H965" t="str">
            <v>Year</v>
          </cell>
          <cell r="I965" t="str">
            <v>Value</v>
          </cell>
        </row>
        <row r="976">
          <cell r="H976">
            <v>1108111</v>
          </cell>
        </row>
        <row r="977">
          <cell r="H977" t="str">
            <v>Year</v>
          </cell>
          <cell r="I977" t="str">
            <v>Value</v>
          </cell>
        </row>
        <row r="988">
          <cell r="H988">
            <v>1108211</v>
          </cell>
        </row>
        <row r="989">
          <cell r="H989" t="str">
            <v>Year</v>
          </cell>
          <cell r="I989" t="str">
            <v>Value</v>
          </cell>
        </row>
        <row r="1000">
          <cell r="H1000">
            <v>1108311</v>
          </cell>
        </row>
        <row r="1001">
          <cell r="H1001" t="str">
            <v>Year</v>
          </cell>
          <cell r="I1001" t="str">
            <v>Value</v>
          </cell>
        </row>
        <row r="1012">
          <cell r="H1012">
            <v>1109111</v>
          </cell>
        </row>
        <row r="1013">
          <cell r="H1013" t="str">
            <v>Year</v>
          </cell>
          <cell r="I1013" t="str">
            <v>Value</v>
          </cell>
        </row>
        <row r="1024">
          <cell r="H1024">
            <v>1109141</v>
          </cell>
        </row>
        <row r="1025">
          <cell r="H1025" t="str">
            <v>Year</v>
          </cell>
          <cell r="I1025" t="str">
            <v>Value</v>
          </cell>
        </row>
        <row r="1036">
          <cell r="H1036">
            <v>1109151</v>
          </cell>
        </row>
        <row r="1037">
          <cell r="H1037" t="str">
            <v>Year</v>
          </cell>
          <cell r="I1037" t="str">
            <v>Value</v>
          </cell>
        </row>
        <row r="1048">
          <cell r="H1048">
            <v>1109211</v>
          </cell>
        </row>
        <row r="1049">
          <cell r="H1049" t="str">
            <v>Year</v>
          </cell>
          <cell r="I1049" t="str">
            <v>Value</v>
          </cell>
        </row>
        <row r="1060">
          <cell r="H1060">
            <v>1109231</v>
          </cell>
        </row>
        <row r="1061">
          <cell r="H1061" t="str">
            <v>Year</v>
          </cell>
          <cell r="I1061" t="str">
            <v>Value</v>
          </cell>
        </row>
        <row r="1072">
          <cell r="H1072">
            <v>1109311</v>
          </cell>
        </row>
        <row r="1073">
          <cell r="H1073" t="str">
            <v>Year</v>
          </cell>
          <cell r="I1073" t="str">
            <v>Value</v>
          </cell>
        </row>
        <row r="1084">
          <cell r="H1084">
            <v>1109331</v>
          </cell>
        </row>
        <row r="1085">
          <cell r="H1085" t="str">
            <v>Year</v>
          </cell>
          <cell r="I1085" t="str">
            <v>Value</v>
          </cell>
        </row>
        <row r="1096">
          <cell r="H1096">
            <v>1109351</v>
          </cell>
        </row>
        <row r="1097">
          <cell r="H1097" t="str">
            <v>Year</v>
          </cell>
          <cell r="I1097" t="str">
            <v>Value</v>
          </cell>
        </row>
        <row r="1108">
          <cell r="H1108">
            <v>1109411</v>
          </cell>
        </row>
        <row r="1109">
          <cell r="H1109" t="str">
            <v>Year</v>
          </cell>
          <cell r="I1109" t="str">
            <v>Value</v>
          </cell>
        </row>
        <row r="1120">
          <cell r="H1120">
            <v>1109421</v>
          </cell>
        </row>
        <row r="1121">
          <cell r="H1121" t="str">
            <v>Year</v>
          </cell>
          <cell r="I1121" t="str">
            <v>Value</v>
          </cell>
        </row>
        <row r="1132">
          <cell r="H1132">
            <v>1109431</v>
          </cell>
        </row>
        <row r="1133">
          <cell r="H1133" t="str">
            <v>Year</v>
          </cell>
          <cell r="I1133" t="str">
            <v>Value</v>
          </cell>
        </row>
        <row r="1144">
          <cell r="H1144">
            <v>1109511</v>
          </cell>
        </row>
        <row r="1145">
          <cell r="H1145" t="str">
            <v>Year</v>
          </cell>
          <cell r="I1145" t="str">
            <v>Value</v>
          </cell>
        </row>
        <row r="1156">
          <cell r="H1156">
            <v>1109611</v>
          </cell>
        </row>
        <row r="1157">
          <cell r="H1157" t="str">
            <v>Year</v>
          </cell>
          <cell r="I1157" t="str">
            <v>Value</v>
          </cell>
        </row>
        <row r="1168">
          <cell r="H1168">
            <v>1110111</v>
          </cell>
        </row>
        <row r="1169">
          <cell r="H1169" t="str">
            <v>Year</v>
          </cell>
          <cell r="I1169" t="str">
            <v>Value</v>
          </cell>
        </row>
        <row r="1180">
          <cell r="H1180">
            <v>1111111</v>
          </cell>
        </row>
        <row r="1181">
          <cell r="H1181" t="str">
            <v>Year</v>
          </cell>
          <cell r="I1181" t="str">
            <v>Value</v>
          </cell>
        </row>
        <row r="1192">
          <cell r="H1192">
            <v>1111211</v>
          </cell>
        </row>
        <row r="1193">
          <cell r="H1193" t="str">
            <v>Year</v>
          </cell>
          <cell r="I1193" t="str">
            <v>Value</v>
          </cell>
        </row>
        <row r="1204">
          <cell r="H1204">
            <v>1112111</v>
          </cell>
        </row>
        <row r="1205">
          <cell r="H1205" t="str">
            <v>Year</v>
          </cell>
          <cell r="I1205" t="str">
            <v>Value</v>
          </cell>
        </row>
        <row r="1216">
          <cell r="H1216">
            <v>1112121</v>
          </cell>
        </row>
        <row r="1217">
          <cell r="H1217" t="str">
            <v>Year</v>
          </cell>
          <cell r="I1217" t="str">
            <v>Value</v>
          </cell>
        </row>
        <row r="1228">
          <cell r="H1228">
            <v>1112211</v>
          </cell>
        </row>
        <row r="1229">
          <cell r="H1229" t="str">
            <v>Year</v>
          </cell>
          <cell r="I1229" t="str">
            <v>Value</v>
          </cell>
        </row>
        <row r="1240">
          <cell r="H1240">
            <v>1112311</v>
          </cell>
        </row>
        <row r="1241">
          <cell r="H1241" t="str">
            <v>Year</v>
          </cell>
          <cell r="I1241" t="str">
            <v>Value</v>
          </cell>
        </row>
        <row r="1252">
          <cell r="H1252">
            <v>1112321</v>
          </cell>
        </row>
        <row r="1253">
          <cell r="H1253" t="str">
            <v>Year</v>
          </cell>
          <cell r="I1253" t="str">
            <v>Value</v>
          </cell>
        </row>
        <row r="1264">
          <cell r="H1264">
            <v>1112411</v>
          </cell>
        </row>
        <row r="1265">
          <cell r="H1265" t="str">
            <v>Year</v>
          </cell>
          <cell r="I1265" t="str">
            <v>Value</v>
          </cell>
        </row>
        <row r="1276">
          <cell r="H1276">
            <v>1112511</v>
          </cell>
        </row>
        <row r="1277">
          <cell r="H1277" t="str">
            <v>Year</v>
          </cell>
          <cell r="I1277" t="str">
            <v>Value</v>
          </cell>
        </row>
        <row r="1288">
          <cell r="H1288">
            <v>1112611</v>
          </cell>
        </row>
        <row r="1289">
          <cell r="H1289" t="str">
            <v>Year</v>
          </cell>
          <cell r="I1289" t="str">
            <v>Value</v>
          </cell>
        </row>
        <row r="1300">
          <cell r="H1300">
            <v>1112621</v>
          </cell>
        </row>
        <row r="1301">
          <cell r="H1301" t="str">
            <v>Year</v>
          </cell>
          <cell r="I1301" t="str">
            <v>Value</v>
          </cell>
        </row>
        <row r="1312">
          <cell r="H1312">
            <v>1112711</v>
          </cell>
        </row>
        <row r="1313">
          <cell r="H1313" t="str">
            <v>Year</v>
          </cell>
          <cell r="I1313" t="str">
            <v>Value</v>
          </cell>
        </row>
        <row r="1324">
          <cell r="H1324">
            <v>1113111</v>
          </cell>
        </row>
        <row r="1325">
          <cell r="H1325" t="str">
            <v>Year</v>
          </cell>
          <cell r="I1325" t="str">
            <v>Value</v>
          </cell>
        </row>
        <row r="1336">
          <cell r="H1336">
            <v>1201111</v>
          </cell>
        </row>
        <row r="1337">
          <cell r="H1337" t="str">
            <v>Year</v>
          </cell>
          <cell r="I1337" t="str">
            <v>Value</v>
          </cell>
        </row>
        <row r="1348">
          <cell r="H1348">
            <v>1202111</v>
          </cell>
        </row>
        <row r="1349">
          <cell r="H1349" t="str">
            <v>Year</v>
          </cell>
          <cell r="I1349" t="str">
            <v>Value</v>
          </cell>
        </row>
        <row r="1360">
          <cell r="H1360">
            <v>1203111</v>
          </cell>
        </row>
        <row r="1361">
          <cell r="H1361" t="str">
            <v>Year</v>
          </cell>
          <cell r="I1361" t="str">
            <v>Value</v>
          </cell>
        </row>
        <row r="1372">
          <cell r="H1372">
            <v>1204111</v>
          </cell>
        </row>
        <row r="1373">
          <cell r="H1373" t="str">
            <v>Year</v>
          </cell>
          <cell r="I1373" t="str">
            <v>Value</v>
          </cell>
        </row>
        <row r="1384">
          <cell r="H1384">
            <v>1205111</v>
          </cell>
        </row>
        <row r="1385">
          <cell r="H1385" t="str">
            <v>Year</v>
          </cell>
          <cell r="I1385" t="str">
            <v>Value</v>
          </cell>
        </row>
        <row r="1396">
          <cell r="H1396">
            <v>1301111</v>
          </cell>
        </row>
        <row r="1397">
          <cell r="H1397" t="str">
            <v>Year</v>
          </cell>
          <cell r="I1397" t="str">
            <v>Value</v>
          </cell>
        </row>
        <row r="1408">
          <cell r="H1408">
            <v>1302111</v>
          </cell>
        </row>
        <row r="1409">
          <cell r="H1409" t="str">
            <v>Year</v>
          </cell>
          <cell r="I1409" t="str">
            <v>Value</v>
          </cell>
        </row>
        <row r="1420">
          <cell r="H1420">
            <v>1302112</v>
          </cell>
        </row>
        <row r="1421">
          <cell r="H1421" t="str">
            <v>Year</v>
          </cell>
          <cell r="I1421" t="str">
            <v>Value</v>
          </cell>
        </row>
        <row r="1432">
          <cell r="H1432">
            <v>1302113</v>
          </cell>
        </row>
        <row r="1433">
          <cell r="H1433" t="str">
            <v>Year</v>
          </cell>
          <cell r="I1433" t="str">
            <v>Value</v>
          </cell>
        </row>
        <row r="1444">
          <cell r="H1444">
            <v>1302121</v>
          </cell>
        </row>
        <row r="1445">
          <cell r="H1445" t="str">
            <v>Year</v>
          </cell>
          <cell r="I1445" t="str">
            <v>Value</v>
          </cell>
        </row>
        <row r="1456">
          <cell r="H1456">
            <v>1302122</v>
          </cell>
        </row>
        <row r="1457">
          <cell r="H1457" t="str">
            <v>Year</v>
          </cell>
          <cell r="I1457" t="str">
            <v>Value</v>
          </cell>
        </row>
        <row r="1468">
          <cell r="H1468">
            <v>1302123</v>
          </cell>
        </row>
        <row r="1469">
          <cell r="H1469" t="str">
            <v>Year</v>
          </cell>
          <cell r="I1469" t="str">
            <v>Value</v>
          </cell>
        </row>
        <row r="1480">
          <cell r="H1480">
            <v>1302124</v>
          </cell>
        </row>
        <row r="1481">
          <cell r="H1481" t="str">
            <v>Year</v>
          </cell>
          <cell r="I1481" t="str">
            <v>Value</v>
          </cell>
        </row>
        <row r="1492">
          <cell r="H1492">
            <v>1302211</v>
          </cell>
        </row>
        <row r="1493">
          <cell r="H1493" t="str">
            <v>Year</v>
          </cell>
          <cell r="I1493" t="str">
            <v>Value</v>
          </cell>
        </row>
        <row r="1504">
          <cell r="H1504">
            <v>1302221</v>
          </cell>
        </row>
        <row r="1505">
          <cell r="H1505" t="str">
            <v>Year</v>
          </cell>
          <cell r="I1505" t="str">
            <v>Value</v>
          </cell>
        </row>
        <row r="1516">
          <cell r="H1516">
            <v>1302231</v>
          </cell>
        </row>
        <row r="1517">
          <cell r="H1517" t="str">
            <v>Year</v>
          </cell>
          <cell r="I1517" t="str">
            <v>Value</v>
          </cell>
        </row>
        <row r="1528">
          <cell r="H1528">
            <v>1302241</v>
          </cell>
        </row>
        <row r="1529">
          <cell r="H1529" t="str">
            <v>Year</v>
          </cell>
          <cell r="I1529" t="str">
            <v>Value</v>
          </cell>
        </row>
        <row r="1540">
          <cell r="H1540">
            <v>1302251</v>
          </cell>
        </row>
        <row r="1541">
          <cell r="H1541" t="str">
            <v>Year</v>
          </cell>
          <cell r="I1541" t="str">
            <v>Value</v>
          </cell>
        </row>
        <row r="1552">
          <cell r="H1552">
            <v>1303111</v>
          </cell>
        </row>
        <row r="1553">
          <cell r="H1553" t="str">
            <v>Year</v>
          </cell>
          <cell r="I1553" t="str">
            <v>Value</v>
          </cell>
        </row>
        <row r="1564">
          <cell r="H1564">
            <v>1304111</v>
          </cell>
        </row>
        <row r="1565">
          <cell r="H1565" t="str">
            <v>Year</v>
          </cell>
          <cell r="I1565" t="str">
            <v>Value</v>
          </cell>
        </row>
        <row r="1576">
          <cell r="H1576">
            <v>1304211</v>
          </cell>
        </row>
        <row r="1577">
          <cell r="H1577" t="str">
            <v>Year</v>
          </cell>
          <cell r="I1577" t="str">
            <v>Value</v>
          </cell>
        </row>
        <row r="1588">
          <cell r="H1588">
            <v>1304221</v>
          </cell>
        </row>
        <row r="1589">
          <cell r="H1589" t="str">
            <v>Year</v>
          </cell>
          <cell r="I1589" t="str">
            <v>Value</v>
          </cell>
        </row>
        <row r="1600">
          <cell r="H1600">
            <v>1304231</v>
          </cell>
        </row>
        <row r="1601">
          <cell r="H1601" t="str">
            <v>Year</v>
          </cell>
          <cell r="I1601" t="str">
            <v>Value</v>
          </cell>
        </row>
        <row r="1612">
          <cell r="H1612">
            <v>1304241</v>
          </cell>
        </row>
        <row r="1613">
          <cell r="H1613" t="str">
            <v>Year</v>
          </cell>
          <cell r="I1613" t="str">
            <v>Value</v>
          </cell>
        </row>
        <row r="1624">
          <cell r="H1624">
            <v>1304251</v>
          </cell>
        </row>
        <row r="1625">
          <cell r="H1625" t="str">
            <v>Year</v>
          </cell>
          <cell r="I1625" t="str">
            <v>Value</v>
          </cell>
        </row>
        <row r="1636">
          <cell r="H1636">
            <v>1305111</v>
          </cell>
        </row>
        <row r="1637">
          <cell r="H1637" t="str">
            <v>Year</v>
          </cell>
          <cell r="I1637" t="str">
            <v>Value</v>
          </cell>
        </row>
        <row r="1648">
          <cell r="H1648">
            <v>1401111</v>
          </cell>
        </row>
        <row r="1649">
          <cell r="H1649" t="str">
            <v>Year</v>
          </cell>
          <cell r="I1649" t="str">
            <v>Value</v>
          </cell>
        </row>
        <row r="1660">
          <cell r="H1660">
            <v>1401121</v>
          </cell>
        </row>
        <row r="1661">
          <cell r="H1661" t="str">
            <v>Year</v>
          </cell>
          <cell r="I1661" t="str">
            <v>Value</v>
          </cell>
        </row>
        <row r="1672">
          <cell r="H1672">
            <v>1401131</v>
          </cell>
        </row>
        <row r="1673">
          <cell r="H1673" t="str">
            <v>Year</v>
          </cell>
          <cell r="I1673" t="str">
            <v>Value</v>
          </cell>
        </row>
        <row r="1684">
          <cell r="H1684">
            <v>1401141</v>
          </cell>
        </row>
        <row r="1685">
          <cell r="H1685" t="str">
            <v>Year</v>
          </cell>
          <cell r="I1685" t="str">
            <v>Value</v>
          </cell>
        </row>
        <row r="1696">
          <cell r="H1696">
            <v>1401151</v>
          </cell>
        </row>
        <row r="1697">
          <cell r="H1697" t="str">
            <v>Year</v>
          </cell>
          <cell r="I1697" t="str">
            <v>Value</v>
          </cell>
        </row>
        <row r="1708">
          <cell r="H1708">
            <v>1501111</v>
          </cell>
        </row>
        <row r="1709">
          <cell r="H1709" t="str">
            <v>Year</v>
          </cell>
          <cell r="I1709" t="str">
            <v>Value</v>
          </cell>
        </row>
        <row r="1720">
          <cell r="H1720">
            <v>1501112</v>
          </cell>
        </row>
        <row r="1721">
          <cell r="H1721" t="str">
            <v>Year</v>
          </cell>
          <cell r="I1721" t="str">
            <v>Value</v>
          </cell>
        </row>
        <row r="1732">
          <cell r="H1732">
            <v>1501115</v>
          </cell>
        </row>
        <row r="1733">
          <cell r="H1733" t="str">
            <v>Year</v>
          </cell>
          <cell r="I1733" t="str">
            <v>Value</v>
          </cell>
        </row>
        <row r="1744">
          <cell r="H1744">
            <v>1501116</v>
          </cell>
        </row>
        <row r="1745">
          <cell r="H1745" t="str">
            <v>Year</v>
          </cell>
          <cell r="I1745" t="str">
            <v>Value</v>
          </cell>
        </row>
        <row r="1756">
          <cell r="H1756">
            <v>1501121</v>
          </cell>
        </row>
        <row r="1757">
          <cell r="H1757" t="str">
            <v>Year</v>
          </cell>
          <cell r="I1757" t="str">
            <v>Value</v>
          </cell>
        </row>
        <row r="1768">
          <cell r="H1768">
            <v>1501122</v>
          </cell>
        </row>
        <row r="1769">
          <cell r="H1769" t="str">
            <v>Year</v>
          </cell>
          <cell r="I1769" t="str">
            <v>Value</v>
          </cell>
        </row>
        <row r="1780">
          <cell r="H1780">
            <v>1501211</v>
          </cell>
        </row>
        <row r="1781">
          <cell r="H1781" t="str">
            <v>Year</v>
          </cell>
          <cell r="I1781" t="str">
            <v>Value</v>
          </cell>
        </row>
        <row r="1792">
          <cell r="H1792">
            <v>1501221</v>
          </cell>
        </row>
        <row r="1793">
          <cell r="H1793" t="str">
            <v>Year</v>
          </cell>
          <cell r="I1793" t="str">
            <v>Value</v>
          </cell>
        </row>
        <row r="1804">
          <cell r="H1804">
            <v>1501231</v>
          </cell>
        </row>
        <row r="1805">
          <cell r="H1805" t="str">
            <v>Year</v>
          </cell>
          <cell r="I1805" t="str">
            <v>Value</v>
          </cell>
        </row>
        <row r="1816">
          <cell r="H1816">
            <v>1501311</v>
          </cell>
        </row>
        <row r="1817">
          <cell r="H1817" t="str">
            <v>Year</v>
          </cell>
          <cell r="I1817" t="str">
            <v>Value</v>
          </cell>
        </row>
        <row r="1828">
          <cell r="H1828">
            <v>1502111</v>
          </cell>
        </row>
        <row r="1829">
          <cell r="H1829" t="str">
            <v>Year</v>
          </cell>
          <cell r="I1829" t="str">
            <v>Value</v>
          </cell>
        </row>
        <row r="1840">
          <cell r="H1840">
            <v>1503111</v>
          </cell>
        </row>
        <row r="1841">
          <cell r="H1841" t="str">
            <v>Year</v>
          </cell>
          <cell r="I1841" t="str">
            <v>Value</v>
          </cell>
        </row>
        <row r="1852">
          <cell r="H1852">
            <v>1601111</v>
          </cell>
        </row>
        <row r="1853">
          <cell r="H1853" t="str">
            <v>Year</v>
          </cell>
          <cell r="I1853" t="str">
            <v>Value</v>
          </cell>
        </row>
        <row r="1864">
          <cell r="H1864">
            <v>1601112</v>
          </cell>
        </row>
      </sheetData>
      <sheetData sheetId="4">
        <row r="5">
          <cell r="G5">
            <v>0.05</v>
          </cell>
        </row>
      </sheetData>
      <sheetData sheetId="5">
        <row r="6">
          <cell r="F6"/>
        </row>
      </sheetData>
      <sheetData sheetId="6">
        <row r="16">
          <cell r="H16">
            <v>1101111</v>
          </cell>
        </row>
        <row r="17">
          <cell r="H17" t="str">
            <v>Year</v>
          </cell>
          <cell r="I17" t="str">
            <v>Value</v>
          </cell>
        </row>
        <row r="28">
          <cell r="H28">
            <v>1101112</v>
          </cell>
        </row>
        <row r="29">
          <cell r="H29" t="str">
            <v>Year</v>
          </cell>
          <cell r="I29" t="str">
            <v>Value</v>
          </cell>
        </row>
        <row r="40">
          <cell r="H40">
            <v>1101113</v>
          </cell>
        </row>
        <row r="41">
          <cell r="H41" t="str">
            <v>Year</v>
          </cell>
          <cell r="I41" t="str">
            <v>Value</v>
          </cell>
        </row>
        <row r="52">
          <cell r="H52">
            <v>1101114</v>
          </cell>
        </row>
        <row r="53">
          <cell r="H53" t="str">
            <v>Year</v>
          </cell>
          <cell r="I53" t="str">
            <v>Value</v>
          </cell>
        </row>
        <row r="64">
          <cell r="H64">
            <v>1101115</v>
          </cell>
        </row>
        <row r="65">
          <cell r="H65" t="str">
            <v>Year</v>
          </cell>
          <cell r="I65" t="str">
            <v>Value</v>
          </cell>
        </row>
        <row r="76">
          <cell r="H76">
            <v>1101121</v>
          </cell>
        </row>
        <row r="77">
          <cell r="H77" t="str">
            <v>Year</v>
          </cell>
          <cell r="I77" t="str">
            <v>Value</v>
          </cell>
        </row>
        <row r="88">
          <cell r="H88">
            <v>1101122</v>
          </cell>
        </row>
        <row r="89">
          <cell r="H89" t="str">
            <v>Year</v>
          </cell>
          <cell r="I89" t="str">
            <v>Value</v>
          </cell>
        </row>
        <row r="100">
          <cell r="H100">
            <v>1101123</v>
          </cell>
        </row>
        <row r="101">
          <cell r="H101" t="str">
            <v>Year</v>
          </cell>
          <cell r="I101" t="str">
            <v>Value</v>
          </cell>
        </row>
        <row r="112">
          <cell r="H112">
            <v>1101124</v>
          </cell>
        </row>
        <row r="113">
          <cell r="H113" t="str">
            <v>Year</v>
          </cell>
          <cell r="I113" t="str">
            <v>Value</v>
          </cell>
        </row>
        <row r="124">
          <cell r="H124">
            <v>1101125</v>
          </cell>
        </row>
        <row r="125">
          <cell r="H125" t="str">
            <v>Year</v>
          </cell>
          <cell r="I125" t="str">
            <v>Value</v>
          </cell>
        </row>
        <row r="136">
          <cell r="H136">
            <v>1101131</v>
          </cell>
        </row>
        <row r="137">
          <cell r="H137" t="str">
            <v>Year</v>
          </cell>
          <cell r="I137" t="str">
            <v>Value</v>
          </cell>
        </row>
        <row r="148">
          <cell r="H148">
            <v>1101132</v>
          </cell>
        </row>
        <row r="149">
          <cell r="H149" t="str">
            <v>Year</v>
          </cell>
          <cell r="I149" t="str">
            <v>Value</v>
          </cell>
        </row>
        <row r="160">
          <cell r="H160">
            <v>1101141</v>
          </cell>
        </row>
        <row r="161">
          <cell r="H161" t="str">
            <v>Year</v>
          </cell>
          <cell r="I161" t="str">
            <v>Value</v>
          </cell>
        </row>
        <row r="172">
          <cell r="H172">
            <v>1101142</v>
          </cell>
        </row>
        <row r="173">
          <cell r="H173" t="str">
            <v>Year</v>
          </cell>
          <cell r="I173" t="str">
            <v>Value</v>
          </cell>
        </row>
        <row r="184">
          <cell r="H184">
            <v>1101143</v>
          </cell>
        </row>
        <row r="185">
          <cell r="H185" t="str">
            <v>Year</v>
          </cell>
          <cell r="I185" t="str">
            <v>Value</v>
          </cell>
        </row>
        <row r="196">
          <cell r="H196">
            <v>1101144</v>
          </cell>
        </row>
        <row r="197">
          <cell r="H197" t="str">
            <v>Year</v>
          </cell>
          <cell r="I197" t="str">
            <v>Value</v>
          </cell>
        </row>
        <row r="208">
          <cell r="H208">
            <v>1101151</v>
          </cell>
        </row>
        <row r="209">
          <cell r="H209" t="str">
            <v>Year</v>
          </cell>
          <cell r="I209" t="str">
            <v>Value</v>
          </cell>
        </row>
        <row r="220">
          <cell r="H220">
            <v>1101153</v>
          </cell>
        </row>
        <row r="221">
          <cell r="H221" t="str">
            <v>Year</v>
          </cell>
          <cell r="I221" t="str">
            <v>Value</v>
          </cell>
        </row>
        <row r="232">
          <cell r="H232">
            <v>1101161</v>
          </cell>
        </row>
        <row r="233">
          <cell r="H233" t="str">
            <v>Year</v>
          </cell>
          <cell r="I233" t="str">
            <v>Value</v>
          </cell>
        </row>
        <row r="244">
          <cell r="H244">
            <v>1101162</v>
          </cell>
        </row>
        <row r="245">
          <cell r="H245" t="str">
            <v>Year</v>
          </cell>
          <cell r="I245" t="str">
            <v>Value</v>
          </cell>
        </row>
        <row r="256">
          <cell r="H256">
            <v>1101171</v>
          </cell>
        </row>
        <row r="257">
          <cell r="H257" t="str">
            <v>Year</v>
          </cell>
          <cell r="I257" t="str">
            <v>Value</v>
          </cell>
        </row>
        <row r="268">
          <cell r="H268">
            <v>1101172</v>
          </cell>
        </row>
        <row r="269">
          <cell r="H269" t="str">
            <v>Year</v>
          </cell>
          <cell r="I269" t="str">
            <v>Value</v>
          </cell>
        </row>
        <row r="280">
          <cell r="H280">
            <v>1101173</v>
          </cell>
        </row>
        <row r="281">
          <cell r="H281" t="str">
            <v>Year</v>
          </cell>
          <cell r="I281" t="str">
            <v>Value</v>
          </cell>
        </row>
        <row r="292">
          <cell r="H292">
            <v>1101181</v>
          </cell>
        </row>
        <row r="293">
          <cell r="H293" t="str">
            <v>Year</v>
          </cell>
          <cell r="I293" t="str">
            <v>Value</v>
          </cell>
        </row>
        <row r="304">
          <cell r="H304">
            <v>1101182</v>
          </cell>
        </row>
        <row r="305">
          <cell r="H305" t="str">
            <v>Year</v>
          </cell>
          <cell r="I305" t="str">
            <v>Value</v>
          </cell>
        </row>
        <row r="316">
          <cell r="H316">
            <v>1101183</v>
          </cell>
        </row>
        <row r="317">
          <cell r="H317" t="str">
            <v>Year</v>
          </cell>
          <cell r="I317" t="str">
            <v>Value</v>
          </cell>
        </row>
        <row r="328">
          <cell r="H328">
            <v>1101191</v>
          </cell>
        </row>
        <row r="329">
          <cell r="H329" t="str">
            <v>Year</v>
          </cell>
          <cell r="I329" t="str">
            <v>Value</v>
          </cell>
        </row>
        <row r="340">
          <cell r="H340">
            <v>1101211</v>
          </cell>
        </row>
        <row r="341">
          <cell r="H341" t="str">
            <v>Year</v>
          </cell>
          <cell r="I341" t="str">
            <v>Value</v>
          </cell>
        </row>
        <row r="352">
          <cell r="H352">
            <v>1101221</v>
          </cell>
        </row>
        <row r="353">
          <cell r="H353" t="str">
            <v>Year</v>
          </cell>
          <cell r="I353" t="str">
            <v>Value</v>
          </cell>
        </row>
        <row r="364">
          <cell r="H364">
            <v>1102111</v>
          </cell>
        </row>
        <row r="365">
          <cell r="H365" t="str">
            <v>Year</v>
          </cell>
          <cell r="I365" t="str">
            <v>Value</v>
          </cell>
        </row>
        <row r="376">
          <cell r="H376">
            <v>1102121</v>
          </cell>
        </row>
        <row r="377">
          <cell r="H377" t="str">
            <v>Year</v>
          </cell>
          <cell r="I377" t="str">
            <v>Value</v>
          </cell>
        </row>
        <row r="388">
          <cell r="H388">
            <v>1102131</v>
          </cell>
        </row>
        <row r="389">
          <cell r="H389" t="str">
            <v>Year</v>
          </cell>
          <cell r="I389" t="str">
            <v>Value</v>
          </cell>
        </row>
        <row r="400">
          <cell r="H400">
            <v>1102211</v>
          </cell>
        </row>
        <row r="401">
          <cell r="H401" t="str">
            <v>Year</v>
          </cell>
          <cell r="I401" t="str">
            <v>Value</v>
          </cell>
        </row>
        <row r="412">
          <cell r="H412">
            <v>1102311</v>
          </cell>
        </row>
        <row r="413">
          <cell r="H413" t="str">
            <v>Year</v>
          </cell>
          <cell r="I413" t="str">
            <v>Value</v>
          </cell>
        </row>
        <row r="424">
          <cell r="H424">
            <v>1103111</v>
          </cell>
        </row>
        <row r="425">
          <cell r="H425" t="str">
            <v>Year</v>
          </cell>
          <cell r="I425" t="str">
            <v>Value</v>
          </cell>
        </row>
        <row r="436">
          <cell r="H436">
            <v>1103121</v>
          </cell>
        </row>
        <row r="437">
          <cell r="H437" t="str">
            <v>Year</v>
          </cell>
          <cell r="I437" t="str">
            <v>Value</v>
          </cell>
        </row>
        <row r="448">
          <cell r="H448">
            <v>1103141</v>
          </cell>
        </row>
        <row r="449">
          <cell r="H449" t="str">
            <v>Year</v>
          </cell>
          <cell r="I449" t="str">
            <v>Value</v>
          </cell>
        </row>
        <row r="460">
          <cell r="H460">
            <v>1103211</v>
          </cell>
        </row>
        <row r="461">
          <cell r="H461" t="str">
            <v>Year</v>
          </cell>
          <cell r="I461" t="str">
            <v>Value</v>
          </cell>
        </row>
        <row r="472">
          <cell r="H472">
            <v>1103221</v>
          </cell>
        </row>
        <row r="473">
          <cell r="H473" t="str">
            <v>Year</v>
          </cell>
          <cell r="I473" t="str">
            <v>Value</v>
          </cell>
        </row>
        <row r="484">
          <cell r="H484">
            <v>1104111</v>
          </cell>
        </row>
        <row r="485">
          <cell r="H485" t="str">
            <v>Year</v>
          </cell>
          <cell r="I485" t="str">
            <v>Value</v>
          </cell>
        </row>
        <row r="496">
          <cell r="H496">
            <v>1104211</v>
          </cell>
        </row>
        <row r="497">
          <cell r="H497" t="str">
            <v>Year</v>
          </cell>
          <cell r="I497" t="str">
            <v>Value</v>
          </cell>
        </row>
        <row r="508">
          <cell r="H508">
            <v>1104311</v>
          </cell>
        </row>
        <row r="509">
          <cell r="H509" t="str">
            <v>Year</v>
          </cell>
          <cell r="I509" t="str">
            <v>Value</v>
          </cell>
        </row>
        <row r="520">
          <cell r="H520">
            <v>1104411</v>
          </cell>
        </row>
        <row r="521">
          <cell r="H521" t="str">
            <v>Year</v>
          </cell>
          <cell r="I521" t="str">
            <v>Value</v>
          </cell>
        </row>
        <row r="532">
          <cell r="H532">
            <v>1104421</v>
          </cell>
        </row>
        <row r="533">
          <cell r="H533" t="str">
            <v>Year</v>
          </cell>
          <cell r="I533" t="str">
            <v>Value</v>
          </cell>
        </row>
        <row r="544">
          <cell r="H544">
            <v>1104511</v>
          </cell>
        </row>
        <row r="545">
          <cell r="H545" t="str">
            <v>Year</v>
          </cell>
          <cell r="I545" t="str">
            <v>Value</v>
          </cell>
        </row>
        <row r="556">
          <cell r="H556">
            <v>1104521</v>
          </cell>
        </row>
        <row r="557">
          <cell r="H557" t="str">
            <v>Year</v>
          </cell>
          <cell r="I557" t="str">
            <v>Value</v>
          </cell>
        </row>
        <row r="568">
          <cell r="H568">
            <v>1104531</v>
          </cell>
        </row>
        <row r="569">
          <cell r="H569" t="str">
            <v>Year</v>
          </cell>
          <cell r="I569" t="str">
            <v>Value</v>
          </cell>
        </row>
        <row r="580">
          <cell r="H580">
            <v>1105111</v>
          </cell>
        </row>
        <row r="581">
          <cell r="H581" t="str">
            <v>Year</v>
          </cell>
          <cell r="I581" t="str">
            <v>Value</v>
          </cell>
        </row>
        <row r="592">
          <cell r="H592">
            <v>1105121</v>
          </cell>
        </row>
        <row r="593">
          <cell r="H593" t="str">
            <v>Year</v>
          </cell>
          <cell r="I593" t="str">
            <v>Value</v>
          </cell>
        </row>
        <row r="604">
          <cell r="H604">
            <v>1105131</v>
          </cell>
        </row>
        <row r="605">
          <cell r="H605" t="str">
            <v>Year</v>
          </cell>
          <cell r="I605" t="str">
            <v>Value</v>
          </cell>
        </row>
        <row r="616">
          <cell r="H616">
            <v>1105211</v>
          </cell>
        </row>
        <row r="617">
          <cell r="H617" t="str">
            <v>Year</v>
          </cell>
          <cell r="I617" t="str">
            <v>Value</v>
          </cell>
        </row>
        <row r="628">
          <cell r="H628">
            <v>1105311</v>
          </cell>
        </row>
        <row r="629">
          <cell r="H629" t="str">
            <v>Year</v>
          </cell>
          <cell r="I629" t="str">
            <v>Value</v>
          </cell>
        </row>
        <row r="640">
          <cell r="H640">
            <v>1105321</v>
          </cell>
        </row>
        <row r="641">
          <cell r="H641" t="str">
            <v>Year</v>
          </cell>
          <cell r="I641" t="str">
            <v>Value</v>
          </cell>
        </row>
        <row r="652">
          <cell r="H652">
            <v>1105331</v>
          </cell>
        </row>
        <row r="653">
          <cell r="H653" t="str">
            <v>Year</v>
          </cell>
          <cell r="I653" t="str">
            <v>Value</v>
          </cell>
        </row>
        <row r="664">
          <cell r="H664">
            <v>1105411</v>
          </cell>
        </row>
        <row r="665">
          <cell r="H665" t="str">
            <v>Year</v>
          </cell>
          <cell r="I665" t="str">
            <v>Value</v>
          </cell>
        </row>
        <row r="676">
          <cell r="H676">
            <v>1105511</v>
          </cell>
        </row>
        <row r="677">
          <cell r="H677" t="str">
            <v>Year</v>
          </cell>
          <cell r="I677" t="str">
            <v>Value</v>
          </cell>
        </row>
        <row r="688">
          <cell r="H688">
            <v>1105521</v>
          </cell>
        </row>
        <row r="689">
          <cell r="H689" t="str">
            <v>Year</v>
          </cell>
          <cell r="I689" t="str">
            <v>Value</v>
          </cell>
        </row>
        <row r="700">
          <cell r="H700">
            <v>1105611</v>
          </cell>
        </row>
        <row r="701">
          <cell r="H701" t="str">
            <v>Year</v>
          </cell>
          <cell r="I701" t="str">
            <v>Value</v>
          </cell>
        </row>
        <row r="712">
          <cell r="H712">
            <v>1105621</v>
          </cell>
        </row>
        <row r="713">
          <cell r="H713" t="str">
            <v>Year</v>
          </cell>
          <cell r="I713" t="str">
            <v>Value</v>
          </cell>
        </row>
        <row r="724">
          <cell r="H724">
            <v>1105622</v>
          </cell>
        </row>
        <row r="725">
          <cell r="H725" t="str">
            <v>Year</v>
          </cell>
          <cell r="I725" t="str">
            <v>Value</v>
          </cell>
        </row>
        <row r="736">
          <cell r="H736">
            <v>1106111</v>
          </cell>
        </row>
        <row r="737">
          <cell r="H737" t="str">
            <v>Year</v>
          </cell>
          <cell r="I737" t="str">
            <v>Value</v>
          </cell>
        </row>
        <row r="748">
          <cell r="H748">
            <v>1106121</v>
          </cell>
        </row>
        <row r="749">
          <cell r="H749" t="str">
            <v>Year</v>
          </cell>
          <cell r="I749" t="str">
            <v>Value</v>
          </cell>
        </row>
        <row r="760">
          <cell r="H760">
            <v>1106131</v>
          </cell>
        </row>
        <row r="761">
          <cell r="H761" t="str">
            <v>Year</v>
          </cell>
          <cell r="I761" t="str">
            <v>Value</v>
          </cell>
        </row>
        <row r="772">
          <cell r="H772">
            <v>1106211</v>
          </cell>
        </row>
        <row r="773">
          <cell r="H773" t="str">
            <v>Year</v>
          </cell>
          <cell r="I773" t="str">
            <v>Value</v>
          </cell>
        </row>
        <row r="784">
          <cell r="H784">
            <v>1106221</v>
          </cell>
        </row>
        <row r="785">
          <cell r="H785" t="str">
            <v>Year</v>
          </cell>
          <cell r="I785" t="str">
            <v>Value</v>
          </cell>
        </row>
        <row r="796">
          <cell r="H796">
            <v>1106231</v>
          </cell>
        </row>
        <row r="797">
          <cell r="H797" t="str">
            <v>Year</v>
          </cell>
          <cell r="I797" t="str">
            <v>Value</v>
          </cell>
        </row>
        <row r="808">
          <cell r="H808">
            <v>1106311</v>
          </cell>
        </row>
        <row r="809">
          <cell r="H809" t="str">
            <v>Year</v>
          </cell>
          <cell r="I809" t="str">
            <v>Value</v>
          </cell>
        </row>
        <row r="820">
          <cell r="H820">
            <v>1107111</v>
          </cell>
        </row>
        <row r="821">
          <cell r="H821" t="str">
            <v>Year</v>
          </cell>
          <cell r="I821" t="str">
            <v>Value</v>
          </cell>
        </row>
        <row r="832">
          <cell r="H832">
            <v>1107121</v>
          </cell>
        </row>
        <row r="833">
          <cell r="H833" t="str">
            <v>Year</v>
          </cell>
          <cell r="I833" t="str">
            <v>Value</v>
          </cell>
        </row>
        <row r="844">
          <cell r="H844">
            <v>1107131</v>
          </cell>
        </row>
        <row r="845">
          <cell r="H845" t="str">
            <v>Year</v>
          </cell>
          <cell r="I845" t="str">
            <v>Value</v>
          </cell>
        </row>
        <row r="856">
          <cell r="H856">
            <v>1107141</v>
          </cell>
        </row>
        <row r="857">
          <cell r="H857" t="str">
            <v>Year</v>
          </cell>
          <cell r="I857" t="str">
            <v>Value</v>
          </cell>
        </row>
        <row r="868">
          <cell r="H868">
            <v>1107221</v>
          </cell>
        </row>
        <row r="869">
          <cell r="H869" t="str">
            <v>Year</v>
          </cell>
          <cell r="I869" t="str">
            <v>Value</v>
          </cell>
        </row>
        <row r="880">
          <cell r="H880">
            <v>1107231</v>
          </cell>
        </row>
        <row r="881">
          <cell r="H881" t="str">
            <v>Year</v>
          </cell>
          <cell r="I881" t="str">
            <v>Value</v>
          </cell>
        </row>
        <row r="892">
          <cell r="H892">
            <v>1107241</v>
          </cell>
        </row>
        <row r="893">
          <cell r="H893" t="str">
            <v>Year</v>
          </cell>
          <cell r="I893" t="str">
            <v>Value</v>
          </cell>
        </row>
        <row r="904">
          <cell r="H904">
            <v>1107311</v>
          </cell>
        </row>
        <row r="905">
          <cell r="H905" t="str">
            <v>Year</v>
          </cell>
          <cell r="I905" t="str">
            <v>Value</v>
          </cell>
        </row>
        <row r="916">
          <cell r="H916">
            <v>1107321</v>
          </cell>
        </row>
        <row r="917">
          <cell r="H917" t="str">
            <v>Year</v>
          </cell>
          <cell r="I917" t="str">
            <v>Value</v>
          </cell>
        </row>
        <row r="928">
          <cell r="H928">
            <v>1107331</v>
          </cell>
        </row>
        <row r="929">
          <cell r="H929" t="str">
            <v>Year</v>
          </cell>
          <cell r="I929" t="str">
            <v>Value</v>
          </cell>
        </row>
        <row r="940">
          <cell r="H940">
            <v>1107341</v>
          </cell>
        </row>
        <row r="941">
          <cell r="H941" t="str">
            <v>Year</v>
          </cell>
          <cell r="I941" t="str">
            <v>Value</v>
          </cell>
        </row>
        <row r="952">
          <cell r="H952">
            <v>1107351</v>
          </cell>
        </row>
        <row r="953">
          <cell r="H953" t="str">
            <v>Year</v>
          </cell>
          <cell r="I953" t="str">
            <v>Value</v>
          </cell>
        </row>
        <row r="964">
          <cell r="H964">
            <v>1107361</v>
          </cell>
        </row>
        <row r="965">
          <cell r="H965" t="str">
            <v>Year</v>
          </cell>
          <cell r="I965" t="str">
            <v>Value</v>
          </cell>
        </row>
        <row r="976">
          <cell r="H976">
            <v>1108111</v>
          </cell>
        </row>
        <row r="977">
          <cell r="H977" t="str">
            <v>Year</v>
          </cell>
          <cell r="I977" t="str">
            <v>Value</v>
          </cell>
        </row>
        <row r="988">
          <cell r="H988">
            <v>1108211</v>
          </cell>
        </row>
        <row r="989">
          <cell r="H989" t="str">
            <v>Year</v>
          </cell>
          <cell r="I989" t="str">
            <v>Value</v>
          </cell>
        </row>
        <row r="1000">
          <cell r="H1000">
            <v>1108311</v>
          </cell>
        </row>
        <row r="1001">
          <cell r="H1001" t="str">
            <v>Year</v>
          </cell>
          <cell r="I1001" t="str">
            <v>Value</v>
          </cell>
        </row>
        <row r="1012">
          <cell r="H1012">
            <v>1109111</v>
          </cell>
        </row>
        <row r="1013">
          <cell r="H1013" t="str">
            <v>Year</v>
          </cell>
          <cell r="I1013" t="str">
            <v>Value</v>
          </cell>
        </row>
        <row r="1024">
          <cell r="H1024">
            <v>1109141</v>
          </cell>
        </row>
        <row r="1025">
          <cell r="H1025" t="str">
            <v>Year</v>
          </cell>
          <cell r="I1025" t="str">
            <v>Value</v>
          </cell>
        </row>
        <row r="1036">
          <cell r="H1036">
            <v>1109151</v>
          </cell>
        </row>
        <row r="1037">
          <cell r="H1037" t="str">
            <v>Year</v>
          </cell>
          <cell r="I1037" t="str">
            <v>Value</v>
          </cell>
        </row>
        <row r="1048">
          <cell r="H1048">
            <v>1109211</v>
          </cell>
        </row>
        <row r="1049">
          <cell r="H1049" t="str">
            <v>Year</v>
          </cell>
          <cell r="I1049" t="str">
            <v>Value</v>
          </cell>
        </row>
        <row r="1060">
          <cell r="H1060">
            <v>1109231</v>
          </cell>
        </row>
        <row r="1061">
          <cell r="H1061" t="str">
            <v>Year</v>
          </cell>
          <cell r="I1061" t="str">
            <v>Value</v>
          </cell>
        </row>
        <row r="1072">
          <cell r="H1072">
            <v>1109311</v>
          </cell>
        </row>
        <row r="1073">
          <cell r="H1073" t="str">
            <v>Year</v>
          </cell>
          <cell r="I1073" t="str">
            <v>Value</v>
          </cell>
        </row>
        <row r="1084">
          <cell r="H1084">
            <v>1109331</v>
          </cell>
        </row>
        <row r="1085">
          <cell r="H1085" t="str">
            <v>Year</v>
          </cell>
          <cell r="I1085" t="str">
            <v>Value</v>
          </cell>
        </row>
        <row r="1096">
          <cell r="H1096">
            <v>1109351</v>
          </cell>
        </row>
        <row r="1097">
          <cell r="H1097" t="str">
            <v>Year</v>
          </cell>
          <cell r="I1097" t="str">
            <v>Value</v>
          </cell>
        </row>
        <row r="1108">
          <cell r="H1108">
            <v>1109411</v>
          </cell>
        </row>
        <row r="1109">
          <cell r="H1109" t="str">
            <v>Year</v>
          </cell>
          <cell r="I1109" t="str">
            <v>Value</v>
          </cell>
        </row>
        <row r="1120">
          <cell r="H1120">
            <v>1109421</v>
          </cell>
        </row>
        <row r="1121">
          <cell r="H1121" t="str">
            <v>Year</v>
          </cell>
          <cell r="I1121" t="str">
            <v>Value</v>
          </cell>
        </row>
        <row r="1132">
          <cell r="H1132">
            <v>1109431</v>
          </cell>
        </row>
        <row r="1133">
          <cell r="H1133" t="str">
            <v>Year</v>
          </cell>
          <cell r="I1133" t="str">
            <v>Value</v>
          </cell>
        </row>
        <row r="1144">
          <cell r="H1144">
            <v>1109511</v>
          </cell>
        </row>
        <row r="1145">
          <cell r="H1145" t="str">
            <v>Year</v>
          </cell>
          <cell r="I1145" t="str">
            <v>Value</v>
          </cell>
        </row>
        <row r="1156">
          <cell r="H1156">
            <v>1109611</v>
          </cell>
        </row>
        <row r="1157">
          <cell r="H1157" t="str">
            <v>Year</v>
          </cell>
          <cell r="I1157" t="str">
            <v>Value</v>
          </cell>
        </row>
        <row r="1168">
          <cell r="H1168">
            <v>1110111</v>
          </cell>
        </row>
        <row r="1169">
          <cell r="H1169" t="str">
            <v>Year</v>
          </cell>
          <cell r="I1169" t="str">
            <v>Value</v>
          </cell>
        </row>
        <row r="1180">
          <cell r="H1180">
            <v>1111111</v>
          </cell>
        </row>
        <row r="1181">
          <cell r="H1181" t="str">
            <v>Year</v>
          </cell>
          <cell r="I1181" t="str">
            <v>Value</v>
          </cell>
        </row>
        <row r="1192">
          <cell r="H1192">
            <v>1111211</v>
          </cell>
        </row>
        <row r="1193">
          <cell r="H1193" t="str">
            <v>Year</v>
          </cell>
          <cell r="I1193" t="str">
            <v>Value</v>
          </cell>
        </row>
        <row r="1204">
          <cell r="H1204">
            <v>1112111</v>
          </cell>
        </row>
        <row r="1205">
          <cell r="H1205" t="str">
            <v>Year</v>
          </cell>
          <cell r="I1205" t="str">
            <v>Value</v>
          </cell>
        </row>
        <row r="1216">
          <cell r="H1216">
            <v>1112121</v>
          </cell>
        </row>
        <row r="1217">
          <cell r="H1217" t="str">
            <v>Year</v>
          </cell>
          <cell r="I1217" t="str">
            <v>Value</v>
          </cell>
        </row>
        <row r="1228">
          <cell r="H1228">
            <v>1112211</v>
          </cell>
        </row>
        <row r="1229">
          <cell r="H1229" t="str">
            <v>Year</v>
          </cell>
          <cell r="I1229" t="str">
            <v>Value</v>
          </cell>
        </row>
        <row r="1240">
          <cell r="H1240">
            <v>1112311</v>
          </cell>
        </row>
        <row r="1241">
          <cell r="H1241" t="str">
            <v>Year</v>
          </cell>
          <cell r="I1241" t="str">
            <v>Value</v>
          </cell>
        </row>
        <row r="1252">
          <cell r="H1252">
            <v>1112321</v>
          </cell>
        </row>
        <row r="1253">
          <cell r="H1253" t="str">
            <v>Year</v>
          </cell>
          <cell r="I1253" t="str">
            <v>Value</v>
          </cell>
        </row>
        <row r="1264">
          <cell r="H1264">
            <v>1112411</v>
          </cell>
        </row>
        <row r="1265">
          <cell r="H1265" t="str">
            <v>Year</v>
          </cell>
          <cell r="I1265" t="str">
            <v>Value</v>
          </cell>
        </row>
        <row r="1276">
          <cell r="H1276">
            <v>1112511</v>
          </cell>
        </row>
        <row r="1277">
          <cell r="H1277" t="str">
            <v>Year</v>
          </cell>
          <cell r="I1277" t="str">
            <v>Value</v>
          </cell>
        </row>
        <row r="1288">
          <cell r="H1288">
            <v>1112611</v>
          </cell>
        </row>
        <row r="1289">
          <cell r="H1289" t="str">
            <v>Year</v>
          </cell>
          <cell r="I1289" t="str">
            <v>Value</v>
          </cell>
        </row>
        <row r="1300">
          <cell r="H1300">
            <v>1112621</v>
          </cell>
        </row>
        <row r="1301">
          <cell r="H1301" t="str">
            <v>Year</v>
          </cell>
          <cell r="I1301" t="str">
            <v>Value</v>
          </cell>
        </row>
        <row r="1312">
          <cell r="H1312">
            <v>1112711</v>
          </cell>
        </row>
        <row r="1313">
          <cell r="H1313" t="str">
            <v>Year</v>
          </cell>
          <cell r="I1313" t="str">
            <v>Value</v>
          </cell>
        </row>
        <row r="1324">
          <cell r="H1324">
            <v>1113111</v>
          </cell>
        </row>
        <row r="1325">
          <cell r="H1325" t="str">
            <v>Year</v>
          </cell>
          <cell r="I1325" t="str">
            <v>Value</v>
          </cell>
        </row>
        <row r="1336">
          <cell r="H1336">
            <v>1201111</v>
          </cell>
        </row>
        <row r="1337">
          <cell r="H1337" t="str">
            <v>Year</v>
          </cell>
          <cell r="I1337" t="str">
            <v>Value</v>
          </cell>
        </row>
        <row r="1348">
          <cell r="H1348">
            <v>1202111</v>
          </cell>
        </row>
        <row r="1349">
          <cell r="H1349" t="str">
            <v>Year</v>
          </cell>
          <cell r="I1349" t="str">
            <v>Value</v>
          </cell>
        </row>
        <row r="1360">
          <cell r="H1360">
            <v>1203111</v>
          </cell>
        </row>
        <row r="1361">
          <cell r="H1361" t="str">
            <v>Year</v>
          </cell>
          <cell r="I1361" t="str">
            <v>Value</v>
          </cell>
        </row>
        <row r="1372">
          <cell r="H1372">
            <v>1204111</v>
          </cell>
        </row>
        <row r="1373">
          <cell r="H1373" t="str">
            <v>Year</v>
          </cell>
          <cell r="I1373" t="str">
            <v>Value</v>
          </cell>
        </row>
        <row r="1384">
          <cell r="H1384">
            <v>1205111</v>
          </cell>
        </row>
        <row r="1385">
          <cell r="H1385" t="str">
            <v>Year</v>
          </cell>
          <cell r="I1385" t="str">
            <v>Value</v>
          </cell>
        </row>
        <row r="1396">
          <cell r="H1396">
            <v>1301111</v>
          </cell>
        </row>
        <row r="1397">
          <cell r="H1397" t="str">
            <v>Year</v>
          </cell>
          <cell r="I1397" t="str">
            <v>Value</v>
          </cell>
        </row>
        <row r="1408">
          <cell r="H1408">
            <v>1302111</v>
          </cell>
        </row>
        <row r="1409">
          <cell r="H1409" t="str">
            <v>Year</v>
          </cell>
          <cell r="I1409" t="str">
            <v>Value</v>
          </cell>
        </row>
        <row r="1420">
          <cell r="H1420">
            <v>1302112</v>
          </cell>
        </row>
        <row r="1421">
          <cell r="H1421" t="str">
            <v>Year</v>
          </cell>
          <cell r="I1421" t="str">
            <v>Value</v>
          </cell>
        </row>
        <row r="1432">
          <cell r="H1432">
            <v>1302113</v>
          </cell>
        </row>
        <row r="1433">
          <cell r="H1433" t="str">
            <v>Year</v>
          </cell>
          <cell r="I1433" t="str">
            <v>Value</v>
          </cell>
        </row>
        <row r="1444">
          <cell r="H1444">
            <v>1302121</v>
          </cell>
        </row>
        <row r="1445">
          <cell r="H1445" t="str">
            <v>Year</v>
          </cell>
          <cell r="I1445" t="str">
            <v>Value</v>
          </cell>
        </row>
        <row r="1456">
          <cell r="H1456">
            <v>1302122</v>
          </cell>
        </row>
        <row r="1457">
          <cell r="H1457" t="str">
            <v>Year</v>
          </cell>
          <cell r="I1457" t="str">
            <v>Value</v>
          </cell>
        </row>
        <row r="1468">
          <cell r="H1468">
            <v>1302123</v>
          </cell>
        </row>
        <row r="1469">
          <cell r="H1469" t="str">
            <v>Year</v>
          </cell>
          <cell r="I1469" t="str">
            <v>Value</v>
          </cell>
        </row>
        <row r="1480">
          <cell r="H1480">
            <v>1302124</v>
          </cell>
        </row>
        <row r="1481">
          <cell r="H1481" t="str">
            <v>Year</v>
          </cell>
          <cell r="I1481" t="str">
            <v>Value</v>
          </cell>
        </row>
        <row r="1492">
          <cell r="H1492">
            <v>1302211</v>
          </cell>
        </row>
        <row r="1493">
          <cell r="H1493" t="str">
            <v>Year</v>
          </cell>
          <cell r="I1493" t="str">
            <v>Value</v>
          </cell>
        </row>
        <row r="1504">
          <cell r="H1504">
            <v>1302221</v>
          </cell>
        </row>
        <row r="1505">
          <cell r="H1505" t="str">
            <v>Year</v>
          </cell>
          <cell r="I1505" t="str">
            <v>Value</v>
          </cell>
        </row>
        <row r="1516">
          <cell r="H1516">
            <v>1302231</v>
          </cell>
        </row>
        <row r="1517">
          <cell r="H1517" t="str">
            <v>Year</v>
          </cell>
          <cell r="I1517" t="str">
            <v>Value</v>
          </cell>
        </row>
        <row r="1528">
          <cell r="H1528">
            <v>1302241</v>
          </cell>
        </row>
        <row r="1529">
          <cell r="H1529" t="str">
            <v>Year</v>
          </cell>
          <cell r="I1529" t="str">
            <v>Value</v>
          </cell>
        </row>
        <row r="1540">
          <cell r="H1540">
            <v>1302251</v>
          </cell>
        </row>
        <row r="1541">
          <cell r="H1541" t="str">
            <v>Year</v>
          </cell>
          <cell r="I1541" t="str">
            <v>Value</v>
          </cell>
        </row>
        <row r="1552">
          <cell r="H1552">
            <v>1303111</v>
          </cell>
        </row>
        <row r="1553">
          <cell r="H1553" t="str">
            <v>Year</v>
          </cell>
          <cell r="I1553" t="str">
            <v>Value</v>
          </cell>
        </row>
        <row r="1564">
          <cell r="H1564">
            <v>1304111</v>
          </cell>
        </row>
        <row r="1565">
          <cell r="H1565" t="str">
            <v>Year</v>
          </cell>
          <cell r="I1565" t="str">
            <v>Value</v>
          </cell>
        </row>
        <row r="1576">
          <cell r="H1576">
            <v>1304211</v>
          </cell>
        </row>
        <row r="1577">
          <cell r="H1577" t="str">
            <v>Year</v>
          </cell>
          <cell r="I1577" t="str">
            <v>Value</v>
          </cell>
        </row>
        <row r="1588">
          <cell r="H1588">
            <v>1304221</v>
          </cell>
        </row>
        <row r="1589">
          <cell r="H1589" t="str">
            <v>Year</v>
          </cell>
          <cell r="I1589" t="str">
            <v>Value</v>
          </cell>
        </row>
        <row r="1600">
          <cell r="H1600">
            <v>1304231</v>
          </cell>
        </row>
        <row r="1601">
          <cell r="H1601" t="str">
            <v>Year</v>
          </cell>
          <cell r="I1601" t="str">
            <v>Value</v>
          </cell>
        </row>
        <row r="1612">
          <cell r="H1612">
            <v>1304241</v>
          </cell>
        </row>
        <row r="1613">
          <cell r="H1613" t="str">
            <v>Year</v>
          </cell>
          <cell r="I1613" t="str">
            <v>Value</v>
          </cell>
        </row>
        <row r="1624">
          <cell r="H1624">
            <v>1304251</v>
          </cell>
        </row>
        <row r="1625">
          <cell r="H1625" t="str">
            <v>Year</v>
          </cell>
          <cell r="I1625" t="str">
            <v>Value</v>
          </cell>
        </row>
        <row r="1636">
          <cell r="H1636">
            <v>1305111</v>
          </cell>
        </row>
        <row r="1637">
          <cell r="H1637" t="str">
            <v>Year</v>
          </cell>
          <cell r="I1637" t="str">
            <v>Value</v>
          </cell>
        </row>
        <row r="1648">
          <cell r="H1648">
            <v>1401111</v>
          </cell>
        </row>
        <row r="1649">
          <cell r="H1649" t="str">
            <v>Year</v>
          </cell>
          <cell r="I1649" t="str">
            <v>Value</v>
          </cell>
        </row>
        <row r="1660">
          <cell r="H1660">
            <v>1401121</v>
          </cell>
        </row>
        <row r="1661">
          <cell r="H1661" t="str">
            <v>Year</v>
          </cell>
          <cell r="I1661" t="str">
            <v>Value</v>
          </cell>
        </row>
        <row r="1672">
          <cell r="H1672">
            <v>1401131</v>
          </cell>
        </row>
        <row r="1673">
          <cell r="H1673" t="str">
            <v>Year</v>
          </cell>
          <cell r="I1673" t="str">
            <v>Value</v>
          </cell>
        </row>
        <row r="1684">
          <cell r="H1684">
            <v>1401141</v>
          </cell>
        </row>
        <row r="1685">
          <cell r="H1685" t="str">
            <v>Year</v>
          </cell>
          <cell r="I1685" t="str">
            <v>Value</v>
          </cell>
        </row>
        <row r="1696">
          <cell r="H1696">
            <v>1401151</v>
          </cell>
        </row>
        <row r="1697">
          <cell r="H1697" t="str">
            <v>Year</v>
          </cell>
          <cell r="I1697" t="str">
            <v>Value</v>
          </cell>
        </row>
        <row r="1708">
          <cell r="H1708">
            <v>1501111</v>
          </cell>
        </row>
        <row r="1709">
          <cell r="H1709" t="str">
            <v>Year</v>
          </cell>
          <cell r="I1709" t="str">
            <v>Value</v>
          </cell>
        </row>
        <row r="1720">
          <cell r="H1720">
            <v>1501112</v>
          </cell>
        </row>
        <row r="1721">
          <cell r="H1721" t="str">
            <v>Year</v>
          </cell>
          <cell r="I1721" t="str">
            <v>Value</v>
          </cell>
        </row>
        <row r="1732">
          <cell r="H1732">
            <v>1501115</v>
          </cell>
        </row>
        <row r="1733">
          <cell r="H1733" t="str">
            <v>Year</v>
          </cell>
          <cell r="I1733" t="str">
            <v>Value</v>
          </cell>
        </row>
        <row r="1744">
          <cell r="H1744">
            <v>1501116</v>
          </cell>
        </row>
        <row r="1745">
          <cell r="H1745" t="str">
            <v>Year</v>
          </cell>
          <cell r="I1745" t="str">
            <v>Value</v>
          </cell>
        </row>
        <row r="1756">
          <cell r="H1756">
            <v>1501121</v>
          </cell>
        </row>
        <row r="1757">
          <cell r="H1757" t="str">
            <v>Year</v>
          </cell>
          <cell r="I1757" t="str">
            <v>Value</v>
          </cell>
        </row>
        <row r="1768">
          <cell r="H1768">
            <v>1501122</v>
          </cell>
        </row>
        <row r="1769">
          <cell r="H1769" t="str">
            <v>Year</v>
          </cell>
          <cell r="I1769" t="str">
            <v>Value</v>
          </cell>
        </row>
        <row r="1780">
          <cell r="H1780">
            <v>1501211</v>
          </cell>
        </row>
        <row r="1781">
          <cell r="H1781" t="str">
            <v>Year</v>
          </cell>
          <cell r="I1781" t="str">
            <v>Value</v>
          </cell>
        </row>
        <row r="1792">
          <cell r="H1792">
            <v>1501221</v>
          </cell>
        </row>
        <row r="1793">
          <cell r="H1793" t="str">
            <v>Year</v>
          </cell>
          <cell r="I1793" t="str">
            <v>Value</v>
          </cell>
        </row>
        <row r="1804">
          <cell r="H1804">
            <v>1501231</v>
          </cell>
        </row>
        <row r="1805">
          <cell r="H1805" t="str">
            <v>Year</v>
          </cell>
          <cell r="I1805" t="str">
            <v>Value</v>
          </cell>
        </row>
        <row r="1816">
          <cell r="H1816">
            <v>1501311</v>
          </cell>
        </row>
        <row r="1817">
          <cell r="H1817" t="str">
            <v>Year</v>
          </cell>
          <cell r="I1817" t="str">
            <v>Value</v>
          </cell>
        </row>
        <row r="1828">
          <cell r="H1828">
            <v>1502111</v>
          </cell>
        </row>
        <row r="1829">
          <cell r="H1829" t="str">
            <v>Year</v>
          </cell>
          <cell r="I1829" t="str">
            <v>Value</v>
          </cell>
        </row>
        <row r="1840">
          <cell r="H1840">
            <v>1503111</v>
          </cell>
        </row>
        <row r="1841">
          <cell r="H1841" t="str">
            <v>Year</v>
          </cell>
          <cell r="I1841" t="str">
            <v>Value</v>
          </cell>
        </row>
        <row r="1852">
          <cell r="H1852">
            <v>1601111</v>
          </cell>
        </row>
        <row r="1853">
          <cell r="H1853" t="str">
            <v>Year</v>
          </cell>
          <cell r="I1853" t="str">
            <v>Value</v>
          </cell>
        </row>
        <row r="1864">
          <cell r="H1864">
            <v>1601112</v>
          </cell>
        </row>
      </sheetData>
      <sheetData sheetId="7">
        <row r="5">
          <cell r="G5">
            <v>0.05</v>
          </cell>
        </row>
      </sheetData>
      <sheetData sheetId="8">
        <row r="2">
          <cell r="B2">
            <v>1</v>
          </cell>
          <cell r="C2" t="str">
            <v>Direct estimation</v>
          </cell>
        </row>
        <row r="3">
          <cell r="B3">
            <v>2</v>
          </cell>
          <cell r="C3" t="str">
            <v>Extrapolation</v>
          </cell>
        </row>
        <row r="4">
          <cell r="B4">
            <v>3</v>
          </cell>
          <cell r="C4" t="str">
            <v>Borrowing per capita value/volume</v>
          </cell>
        </row>
        <row r="5">
          <cell r="B5">
            <v>4</v>
          </cell>
          <cell r="C5" t="str">
            <v>Borrowing structure</v>
          </cell>
        </row>
        <row r="6">
          <cell r="B6">
            <v>5</v>
          </cell>
          <cell r="C6" t="str">
            <v>Expert opinion</v>
          </cell>
        </row>
        <row r="9">
          <cell r="A9">
            <v>1</v>
          </cell>
          <cell r="B9">
            <v>1101111</v>
          </cell>
          <cell r="C9" t="str">
            <v>Rice</v>
          </cell>
        </row>
        <row r="10">
          <cell r="A10">
            <v>2</v>
          </cell>
          <cell r="B10">
            <v>1101112</v>
          </cell>
          <cell r="C10" t="str">
            <v>Other cereals, flour and other cereal products</v>
          </cell>
        </row>
        <row r="11">
          <cell r="A11">
            <v>3</v>
          </cell>
          <cell r="B11">
            <v>1101113</v>
          </cell>
          <cell r="C11" t="str">
            <v>Bread</v>
          </cell>
        </row>
        <row r="12">
          <cell r="A12">
            <v>4</v>
          </cell>
          <cell r="B12">
            <v>1101114</v>
          </cell>
          <cell r="C12" t="str">
            <v>Other bakery products</v>
          </cell>
        </row>
        <row r="13">
          <cell r="A13">
            <v>5</v>
          </cell>
          <cell r="B13">
            <v>1101115</v>
          </cell>
          <cell r="C13" t="str">
            <v>Pasta products and couscous</v>
          </cell>
        </row>
        <row r="14">
          <cell r="A14">
            <v>6</v>
          </cell>
          <cell r="B14">
            <v>1101121</v>
          </cell>
          <cell r="C14" t="str">
            <v>Beef and veal</v>
          </cell>
        </row>
        <row r="15">
          <cell r="A15">
            <v>7</v>
          </cell>
          <cell r="B15">
            <v>1101122</v>
          </cell>
          <cell r="C15" t="str">
            <v>Pork</v>
          </cell>
        </row>
        <row r="16">
          <cell r="A16">
            <v>8</v>
          </cell>
          <cell r="B16">
            <v>1101123</v>
          </cell>
          <cell r="C16" t="str">
            <v>Lamb, mutton and goat</v>
          </cell>
        </row>
        <row r="17">
          <cell r="A17">
            <v>9</v>
          </cell>
          <cell r="B17">
            <v>1101124</v>
          </cell>
          <cell r="C17" t="str">
            <v>Poultry</v>
          </cell>
        </row>
        <row r="18">
          <cell r="A18">
            <v>10</v>
          </cell>
          <cell r="B18">
            <v>1101125</v>
          </cell>
          <cell r="C18" t="str">
            <v>Other meats and meat preparations</v>
          </cell>
        </row>
        <row r="19">
          <cell r="A19">
            <v>11</v>
          </cell>
          <cell r="B19">
            <v>1101131</v>
          </cell>
          <cell r="C19" t="str">
            <v>Fresh, chilled or frozen fish and seafood</v>
          </cell>
        </row>
        <row r="20">
          <cell r="A20">
            <v>12</v>
          </cell>
          <cell r="B20">
            <v>1101132</v>
          </cell>
          <cell r="C20" t="str">
            <v>Preserved or processed fish and seafood</v>
          </cell>
        </row>
        <row r="21">
          <cell r="A21">
            <v>13</v>
          </cell>
          <cell r="B21">
            <v>1101141</v>
          </cell>
          <cell r="C21" t="str">
            <v>Fresh milk</v>
          </cell>
        </row>
        <row r="22">
          <cell r="A22">
            <v>14</v>
          </cell>
          <cell r="B22">
            <v>1101142</v>
          </cell>
          <cell r="C22" t="str">
            <v>Preserved milk and other milk products</v>
          </cell>
        </row>
        <row r="23">
          <cell r="A23">
            <v>15</v>
          </cell>
          <cell r="B23">
            <v>1101143</v>
          </cell>
          <cell r="C23" t="str">
            <v>Cheese and curd</v>
          </cell>
        </row>
        <row r="24">
          <cell r="A24">
            <v>16</v>
          </cell>
          <cell r="B24">
            <v>1101144</v>
          </cell>
          <cell r="C24" t="str">
            <v>Eggs and egg-based products</v>
          </cell>
        </row>
        <row r="25">
          <cell r="A25">
            <v>17</v>
          </cell>
          <cell r="B25">
            <v>1101151</v>
          </cell>
          <cell r="C25" t="str">
            <v>Butter and margarine</v>
          </cell>
        </row>
        <row r="26">
          <cell r="A26">
            <v>18</v>
          </cell>
          <cell r="B26">
            <v>1101153</v>
          </cell>
          <cell r="C26" t="str">
            <v>Other edible oils and fats</v>
          </cell>
        </row>
        <row r="27">
          <cell r="A27">
            <v>19</v>
          </cell>
          <cell r="B27">
            <v>1101161</v>
          </cell>
          <cell r="C27" t="str">
            <v>Fresh or chilled fruit</v>
          </cell>
        </row>
        <row r="28">
          <cell r="A28">
            <v>20</v>
          </cell>
          <cell r="B28">
            <v>1101162</v>
          </cell>
          <cell r="C28" t="str">
            <v>Frozen, preserved or processed fruit and fruit-based products</v>
          </cell>
        </row>
        <row r="29">
          <cell r="A29">
            <v>21</v>
          </cell>
          <cell r="B29">
            <v>1101171</v>
          </cell>
          <cell r="C29" t="str">
            <v>Fresh or chilled vegetables, other than potatoes and other tuber vegetables</v>
          </cell>
        </row>
        <row r="30">
          <cell r="A30">
            <v>22</v>
          </cell>
          <cell r="B30">
            <v>1101172</v>
          </cell>
          <cell r="C30" t="str">
            <v>Fresh or chilled potatoes and other tuber vegetables</v>
          </cell>
        </row>
        <row r="31">
          <cell r="A31">
            <v>23</v>
          </cell>
          <cell r="B31">
            <v>1101173</v>
          </cell>
          <cell r="C31" t="str">
            <v>Frozen, preserved or processed vegetables and vegetable-based products</v>
          </cell>
        </row>
        <row r="32">
          <cell r="A32">
            <v>24</v>
          </cell>
          <cell r="B32">
            <v>1101181</v>
          </cell>
          <cell r="C32" t="str">
            <v>Sugar</v>
          </cell>
        </row>
        <row r="33">
          <cell r="A33">
            <v>25</v>
          </cell>
          <cell r="B33">
            <v>1101182</v>
          </cell>
          <cell r="C33" t="str">
            <v>Jams, marmalades and honey</v>
          </cell>
        </row>
        <row r="34">
          <cell r="A34">
            <v>26</v>
          </cell>
          <cell r="B34">
            <v>1101183</v>
          </cell>
          <cell r="C34" t="str">
            <v>Confectionery, chocolate and ice cream</v>
          </cell>
        </row>
        <row r="35">
          <cell r="A35">
            <v>27</v>
          </cell>
          <cell r="B35">
            <v>1101191</v>
          </cell>
          <cell r="C35" t="str">
            <v>Food products n.e.c.</v>
          </cell>
        </row>
        <row r="36">
          <cell r="A36">
            <v>28</v>
          </cell>
          <cell r="B36">
            <v>1101211</v>
          </cell>
          <cell r="C36" t="str">
            <v>Coffee, tea and cocoa</v>
          </cell>
        </row>
        <row r="37">
          <cell r="A37">
            <v>29</v>
          </cell>
          <cell r="B37">
            <v>1101221</v>
          </cell>
          <cell r="C37" t="str">
            <v>Mineral waters, soft drinks, fruit and vegetable juices</v>
          </cell>
        </row>
        <row r="38">
          <cell r="A38">
            <v>30</v>
          </cell>
          <cell r="B38">
            <v>1102111</v>
          </cell>
          <cell r="C38" t="str">
            <v>Spirits</v>
          </cell>
        </row>
        <row r="39">
          <cell r="A39">
            <v>31</v>
          </cell>
          <cell r="B39">
            <v>1102121</v>
          </cell>
          <cell r="C39" t="str">
            <v>Wine</v>
          </cell>
        </row>
        <row r="40">
          <cell r="A40">
            <v>32</v>
          </cell>
          <cell r="B40">
            <v>1102131</v>
          </cell>
          <cell r="C40" t="str">
            <v>Beer</v>
          </cell>
        </row>
        <row r="41">
          <cell r="A41">
            <v>33</v>
          </cell>
          <cell r="B41">
            <v>1102211</v>
          </cell>
          <cell r="C41" t="str">
            <v>Tobacco</v>
          </cell>
        </row>
        <row r="42">
          <cell r="A42">
            <v>34</v>
          </cell>
          <cell r="B42">
            <v>1102311</v>
          </cell>
          <cell r="C42" t="str">
            <v>Narcotics</v>
          </cell>
        </row>
        <row r="43">
          <cell r="A43">
            <v>35</v>
          </cell>
          <cell r="B43">
            <v>1103111</v>
          </cell>
          <cell r="C43" t="str">
            <v>Clothing materials, other articles of clothing and clothing accessories</v>
          </cell>
        </row>
        <row r="44">
          <cell r="A44">
            <v>36</v>
          </cell>
          <cell r="B44">
            <v>1103121</v>
          </cell>
          <cell r="C44" t="str">
            <v>Garments</v>
          </cell>
        </row>
        <row r="45">
          <cell r="A45">
            <v>37</v>
          </cell>
          <cell r="B45">
            <v>1103141</v>
          </cell>
          <cell r="C45" t="str">
            <v>Cleaning, repair and hire of clothing</v>
          </cell>
        </row>
        <row r="46">
          <cell r="A46">
            <v>38</v>
          </cell>
          <cell r="B46">
            <v>1103211</v>
          </cell>
          <cell r="C46" t="str">
            <v>Shoes and other footwear</v>
          </cell>
        </row>
        <row r="47">
          <cell r="A47">
            <v>39</v>
          </cell>
          <cell r="B47">
            <v>1103221</v>
          </cell>
          <cell r="C47" t="str">
            <v>Repair and hire of footwear</v>
          </cell>
        </row>
        <row r="48">
          <cell r="A48">
            <v>40</v>
          </cell>
          <cell r="B48">
            <v>1104111</v>
          </cell>
          <cell r="C48" t="str">
            <v>Actual rentals for housing</v>
          </cell>
        </row>
        <row r="49">
          <cell r="A49">
            <v>41</v>
          </cell>
          <cell r="B49">
            <v>1104211</v>
          </cell>
          <cell r="C49" t="str">
            <v>Imputed rentals for housing</v>
          </cell>
        </row>
        <row r="50">
          <cell r="A50">
            <v>42</v>
          </cell>
          <cell r="B50">
            <v>1104311</v>
          </cell>
          <cell r="C50" t="str">
            <v>Maintenance and repair of the dwelling</v>
          </cell>
        </row>
        <row r="51">
          <cell r="A51">
            <v>43</v>
          </cell>
          <cell r="B51">
            <v>1104411</v>
          </cell>
          <cell r="C51" t="str">
            <v>Water supply</v>
          </cell>
        </row>
        <row r="52">
          <cell r="A52">
            <v>44</v>
          </cell>
          <cell r="B52">
            <v>1104421</v>
          </cell>
          <cell r="C52" t="str">
            <v>Miscellaneous services relating to the dwelling</v>
          </cell>
        </row>
        <row r="53">
          <cell r="A53">
            <v>45</v>
          </cell>
          <cell r="B53">
            <v>1104511</v>
          </cell>
          <cell r="C53" t="str">
            <v>Electricity</v>
          </cell>
        </row>
        <row r="54">
          <cell r="A54">
            <v>46</v>
          </cell>
          <cell r="B54">
            <v>1104521</v>
          </cell>
          <cell r="C54" t="str">
            <v>Gas</v>
          </cell>
        </row>
        <row r="55">
          <cell r="A55">
            <v>47</v>
          </cell>
          <cell r="B55">
            <v>1104531</v>
          </cell>
          <cell r="C55" t="str">
            <v>Other fuels</v>
          </cell>
        </row>
        <row r="56">
          <cell r="A56">
            <v>48</v>
          </cell>
          <cell r="B56">
            <v>1105111</v>
          </cell>
          <cell r="C56" t="str">
            <v>Furniture and furnishings</v>
          </cell>
        </row>
        <row r="57">
          <cell r="A57">
            <v>49</v>
          </cell>
          <cell r="B57">
            <v>1105121</v>
          </cell>
          <cell r="C57" t="str">
            <v>Carpets and other floor coverings</v>
          </cell>
        </row>
        <row r="58">
          <cell r="A58">
            <v>50</v>
          </cell>
          <cell r="B58">
            <v>1105131</v>
          </cell>
          <cell r="C58" t="str">
            <v>Repair of furniture, furnishings and floor coverings</v>
          </cell>
        </row>
        <row r="59">
          <cell r="A59">
            <v>51</v>
          </cell>
          <cell r="B59">
            <v>1105211</v>
          </cell>
          <cell r="C59" t="str">
            <v>Household textiles</v>
          </cell>
        </row>
        <row r="60">
          <cell r="A60">
            <v>52</v>
          </cell>
          <cell r="B60">
            <v>1105311</v>
          </cell>
          <cell r="C60" t="str">
            <v>Major household appliances whether electric or not</v>
          </cell>
        </row>
        <row r="61">
          <cell r="A61">
            <v>53</v>
          </cell>
          <cell r="B61">
            <v>1105321</v>
          </cell>
          <cell r="C61" t="str">
            <v>Small electric household appliances</v>
          </cell>
        </row>
        <row r="62">
          <cell r="A62">
            <v>54</v>
          </cell>
          <cell r="B62">
            <v>1105331</v>
          </cell>
          <cell r="C62" t="str">
            <v>Repair of household appliances</v>
          </cell>
        </row>
        <row r="63">
          <cell r="A63">
            <v>55</v>
          </cell>
          <cell r="B63">
            <v>1105411</v>
          </cell>
          <cell r="C63" t="str">
            <v>Glassware, tableware and household utensils</v>
          </cell>
        </row>
        <row r="64">
          <cell r="A64">
            <v>56</v>
          </cell>
          <cell r="B64">
            <v>1105511</v>
          </cell>
          <cell r="C64" t="str">
            <v>Major tools and equipment</v>
          </cell>
        </row>
        <row r="65">
          <cell r="A65">
            <v>57</v>
          </cell>
          <cell r="B65">
            <v>1105521</v>
          </cell>
          <cell r="C65" t="str">
            <v>Small tools and miscellaneous accessories</v>
          </cell>
        </row>
        <row r="66">
          <cell r="A66">
            <v>58</v>
          </cell>
          <cell r="B66">
            <v>1105611</v>
          </cell>
          <cell r="C66" t="str">
            <v>Non-durable household goods</v>
          </cell>
        </row>
        <row r="67">
          <cell r="A67">
            <v>59</v>
          </cell>
          <cell r="B67">
            <v>1105621</v>
          </cell>
          <cell r="C67" t="str">
            <v>Domestic services</v>
          </cell>
        </row>
        <row r="68">
          <cell r="A68">
            <v>60</v>
          </cell>
          <cell r="B68">
            <v>1105622</v>
          </cell>
          <cell r="C68" t="str">
            <v>Household services</v>
          </cell>
        </row>
        <row r="69">
          <cell r="A69">
            <v>61</v>
          </cell>
          <cell r="B69">
            <v>1106111</v>
          </cell>
          <cell r="C69" t="str">
            <v>Pharmaceutical products</v>
          </cell>
        </row>
        <row r="70">
          <cell r="A70">
            <v>62</v>
          </cell>
          <cell r="B70">
            <v>1106121</v>
          </cell>
          <cell r="C70" t="str">
            <v>Other medical products</v>
          </cell>
        </row>
        <row r="71">
          <cell r="A71">
            <v>63</v>
          </cell>
          <cell r="B71">
            <v>1106131</v>
          </cell>
          <cell r="C71" t="str">
            <v>Therapeutic appliances and equipment</v>
          </cell>
        </row>
        <row r="72">
          <cell r="A72">
            <v>64</v>
          </cell>
          <cell r="B72">
            <v>1106211</v>
          </cell>
          <cell r="C72" t="str">
            <v>Medical services</v>
          </cell>
        </row>
        <row r="73">
          <cell r="A73">
            <v>65</v>
          </cell>
          <cell r="B73">
            <v>1106221</v>
          </cell>
          <cell r="C73" t="str">
            <v>Dental services</v>
          </cell>
        </row>
        <row r="74">
          <cell r="A74">
            <v>66</v>
          </cell>
          <cell r="B74">
            <v>1106231</v>
          </cell>
          <cell r="C74" t="str">
            <v>Paramedical services</v>
          </cell>
        </row>
        <row r="75">
          <cell r="A75">
            <v>67</v>
          </cell>
          <cell r="B75">
            <v>1106311</v>
          </cell>
          <cell r="C75" t="str">
            <v>Hospital services</v>
          </cell>
        </row>
        <row r="76">
          <cell r="A76">
            <v>68</v>
          </cell>
          <cell r="B76">
            <v>1107111</v>
          </cell>
          <cell r="C76" t="str">
            <v>Motor cars</v>
          </cell>
        </row>
        <row r="77">
          <cell r="A77">
            <v>69</v>
          </cell>
          <cell r="B77">
            <v>1107121</v>
          </cell>
          <cell r="C77" t="str">
            <v>Motor cycles</v>
          </cell>
        </row>
        <row r="78">
          <cell r="A78">
            <v>70</v>
          </cell>
          <cell r="B78">
            <v>1107131</v>
          </cell>
          <cell r="C78" t="str">
            <v>Bicycles</v>
          </cell>
        </row>
        <row r="79">
          <cell r="A79">
            <v>71</v>
          </cell>
          <cell r="B79">
            <v>1107141</v>
          </cell>
          <cell r="C79" t="str">
            <v>Animal drawn vehicles</v>
          </cell>
        </row>
        <row r="80">
          <cell r="A80">
            <v>72</v>
          </cell>
          <cell r="B80">
            <v>1107221</v>
          </cell>
          <cell r="C80" t="str">
            <v>Fuels and lubricants for personal transport equipment</v>
          </cell>
        </row>
        <row r="81">
          <cell r="A81">
            <v>73</v>
          </cell>
          <cell r="B81">
            <v>1107231</v>
          </cell>
          <cell r="C81" t="str">
            <v>Maintenance and repair of personal transport equipment</v>
          </cell>
        </row>
        <row r="82">
          <cell r="A82">
            <v>74</v>
          </cell>
          <cell r="B82">
            <v>1107241</v>
          </cell>
          <cell r="C82" t="str">
            <v>Other services in respect of personal transport equipment</v>
          </cell>
        </row>
        <row r="83">
          <cell r="A83">
            <v>75</v>
          </cell>
          <cell r="B83">
            <v>1107311</v>
          </cell>
          <cell r="C83" t="str">
            <v>Passenger transport by railway</v>
          </cell>
        </row>
        <row r="84">
          <cell r="A84">
            <v>76</v>
          </cell>
          <cell r="B84">
            <v>1107321</v>
          </cell>
          <cell r="C84" t="str">
            <v>Passenger transport by road</v>
          </cell>
        </row>
        <row r="85">
          <cell r="A85">
            <v>77</v>
          </cell>
          <cell r="B85">
            <v>1107331</v>
          </cell>
          <cell r="C85" t="str">
            <v>Passenger transport by air</v>
          </cell>
        </row>
        <row r="86">
          <cell r="A86">
            <v>78</v>
          </cell>
          <cell r="B86">
            <v>1107341</v>
          </cell>
          <cell r="C86" t="str">
            <v>Passenger transport by sea and inland waterway</v>
          </cell>
        </row>
        <row r="87">
          <cell r="A87">
            <v>79</v>
          </cell>
          <cell r="B87">
            <v>1107351</v>
          </cell>
          <cell r="C87" t="str">
            <v>Combined passenger transport</v>
          </cell>
        </row>
        <row r="88">
          <cell r="A88">
            <v>80</v>
          </cell>
          <cell r="B88">
            <v>1107361</v>
          </cell>
          <cell r="C88" t="str">
            <v xml:space="preserve">Other purchased transport services </v>
          </cell>
        </row>
        <row r="89">
          <cell r="A89">
            <v>81</v>
          </cell>
          <cell r="B89">
            <v>1108111</v>
          </cell>
          <cell r="C89" t="str">
            <v>Postal services</v>
          </cell>
        </row>
        <row r="90">
          <cell r="A90">
            <v>82</v>
          </cell>
          <cell r="B90">
            <v>1108211</v>
          </cell>
          <cell r="C90" t="str">
            <v>Telephone and telefax equipment</v>
          </cell>
        </row>
        <row r="91">
          <cell r="A91">
            <v>83</v>
          </cell>
          <cell r="B91">
            <v>1108311</v>
          </cell>
          <cell r="C91" t="str">
            <v>Telephone and telefax services</v>
          </cell>
        </row>
        <row r="92">
          <cell r="A92">
            <v>84</v>
          </cell>
          <cell r="B92">
            <v>1109111</v>
          </cell>
          <cell r="C92" t="str">
            <v>Audio-visual, photographic and information processing equipment</v>
          </cell>
        </row>
        <row r="93">
          <cell r="A93">
            <v>85</v>
          </cell>
          <cell r="B93">
            <v>1109141</v>
          </cell>
          <cell r="C93" t="str">
            <v>Recording media</v>
          </cell>
        </row>
        <row r="94">
          <cell r="A94">
            <v>86</v>
          </cell>
          <cell r="B94">
            <v>1109151</v>
          </cell>
          <cell r="C94" t="str">
            <v>Repair of audio-visual, photographic and information processing equipment</v>
          </cell>
        </row>
        <row r="95">
          <cell r="A95">
            <v>87</v>
          </cell>
          <cell r="B95">
            <v>1109211</v>
          </cell>
          <cell r="C95" t="str">
            <v>Major durables for outdoor and indoor recreation</v>
          </cell>
        </row>
        <row r="96">
          <cell r="A96">
            <v>88</v>
          </cell>
          <cell r="B96">
            <v>1109231</v>
          </cell>
          <cell r="C96" t="str">
            <v>Maintenance and repair of other major durables for recreation and culture</v>
          </cell>
        </row>
        <row r="97">
          <cell r="A97">
            <v>89</v>
          </cell>
          <cell r="B97">
            <v>1109311</v>
          </cell>
          <cell r="C97" t="str">
            <v>Other recreational items and equipment</v>
          </cell>
        </row>
        <row r="98">
          <cell r="A98">
            <v>90</v>
          </cell>
          <cell r="B98">
            <v>1109331</v>
          </cell>
          <cell r="C98" t="str">
            <v>Garden and pets</v>
          </cell>
        </row>
        <row r="99">
          <cell r="A99">
            <v>91</v>
          </cell>
          <cell r="B99">
            <v>1109351</v>
          </cell>
          <cell r="C99" t="str">
            <v>Veterinary and other services for pets</v>
          </cell>
        </row>
        <row r="100">
          <cell r="A100">
            <v>92</v>
          </cell>
          <cell r="B100">
            <v>1109411</v>
          </cell>
          <cell r="C100" t="str">
            <v>Recreational and sporting services</v>
          </cell>
        </row>
        <row r="101">
          <cell r="A101">
            <v>93</v>
          </cell>
          <cell r="B101">
            <v>1109421</v>
          </cell>
          <cell r="C101" t="str">
            <v>Cultural services</v>
          </cell>
        </row>
        <row r="102">
          <cell r="A102">
            <v>94</v>
          </cell>
          <cell r="B102">
            <v>1109431</v>
          </cell>
          <cell r="C102" t="str">
            <v>Games of chance</v>
          </cell>
        </row>
        <row r="103">
          <cell r="A103">
            <v>95</v>
          </cell>
          <cell r="B103">
            <v>1109511</v>
          </cell>
          <cell r="C103" t="str">
            <v>Newspapers, books and stationery</v>
          </cell>
        </row>
        <row r="104">
          <cell r="A104">
            <v>96</v>
          </cell>
          <cell r="B104">
            <v>1109611</v>
          </cell>
          <cell r="C104" t="str">
            <v>Package holidays</v>
          </cell>
        </row>
        <row r="105">
          <cell r="A105">
            <v>97</v>
          </cell>
          <cell r="B105">
            <v>1110111</v>
          </cell>
          <cell r="C105" t="str">
            <v>Education</v>
          </cell>
        </row>
        <row r="106">
          <cell r="A106">
            <v>98</v>
          </cell>
          <cell r="B106">
            <v>1111111</v>
          </cell>
          <cell r="C106" t="str">
            <v>Catering services</v>
          </cell>
        </row>
        <row r="107">
          <cell r="A107">
            <v>99</v>
          </cell>
          <cell r="B107">
            <v>1111211</v>
          </cell>
          <cell r="C107" t="str">
            <v>Accommodation services</v>
          </cell>
        </row>
        <row r="108">
          <cell r="A108">
            <v>100</v>
          </cell>
          <cell r="B108">
            <v>1112111</v>
          </cell>
          <cell r="C108" t="str">
            <v>Hairdressing salons and personal grooming establishments</v>
          </cell>
        </row>
        <row r="109">
          <cell r="A109">
            <v>101</v>
          </cell>
          <cell r="B109">
            <v>1112121</v>
          </cell>
          <cell r="C109" t="str">
            <v>Appliances, articles and products for personal care</v>
          </cell>
        </row>
        <row r="110">
          <cell r="A110">
            <v>102</v>
          </cell>
          <cell r="B110">
            <v>1112211</v>
          </cell>
          <cell r="C110" t="str">
            <v>Prostitution</v>
          </cell>
        </row>
        <row r="111">
          <cell r="A111">
            <v>103</v>
          </cell>
          <cell r="B111">
            <v>1112311</v>
          </cell>
          <cell r="C111" t="str">
            <v>Jewellery, clocks and watches</v>
          </cell>
        </row>
        <row r="112">
          <cell r="A112">
            <v>104</v>
          </cell>
          <cell r="B112">
            <v>1112321</v>
          </cell>
          <cell r="C112" t="str">
            <v>Other personal effects</v>
          </cell>
        </row>
        <row r="113">
          <cell r="A113">
            <v>105</v>
          </cell>
          <cell r="B113">
            <v>1112411</v>
          </cell>
          <cell r="C113" t="str">
            <v>Social protection</v>
          </cell>
        </row>
        <row r="114">
          <cell r="A114">
            <v>106</v>
          </cell>
          <cell r="B114">
            <v>1112511</v>
          </cell>
          <cell r="C114" t="str">
            <v>Insurance</v>
          </cell>
        </row>
        <row r="115">
          <cell r="A115">
            <v>107</v>
          </cell>
          <cell r="B115">
            <v>1112611</v>
          </cell>
          <cell r="C115" t="str">
            <v>Financial Intermediation Services Indirectly Measured (FISIM)</v>
          </cell>
        </row>
        <row r="116">
          <cell r="A116">
            <v>108</v>
          </cell>
          <cell r="B116">
            <v>1112621</v>
          </cell>
          <cell r="C116" t="str">
            <v>Other financial services n.e.c.</v>
          </cell>
        </row>
        <row r="117">
          <cell r="A117">
            <v>109</v>
          </cell>
          <cell r="B117">
            <v>1112711</v>
          </cell>
          <cell r="C117" t="str">
            <v>Other services n.e.c.</v>
          </cell>
        </row>
        <row r="118">
          <cell r="A118">
            <v>110</v>
          </cell>
          <cell r="B118">
            <v>1113111</v>
          </cell>
          <cell r="C118" t="str">
            <v>Net purchases abroad</v>
          </cell>
        </row>
        <row r="119">
          <cell r="A119">
            <v>111</v>
          </cell>
          <cell r="B119">
            <v>1201111</v>
          </cell>
          <cell r="C119" t="str">
            <v>Housing</v>
          </cell>
        </row>
        <row r="120">
          <cell r="A120">
            <v>112</v>
          </cell>
          <cell r="B120">
            <v>1202111</v>
          </cell>
          <cell r="C120" t="str">
            <v>Health</v>
          </cell>
        </row>
        <row r="121">
          <cell r="A121">
            <v>113</v>
          </cell>
          <cell r="B121">
            <v>1203111</v>
          </cell>
          <cell r="C121" t="str">
            <v>Recreation and culture</v>
          </cell>
        </row>
        <row r="122">
          <cell r="A122">
            <v>114</v>
          </cell>
          <cell r="B122">
            <v>1204111</v>
          </cell>
          <cell r="C122" t="str">
            <v>Education</v>
          </cell>
        </row>
        <row r="123">
          <cell r="A123">
            <v>115</v>
          </cell>
          <cell r="B123">
            <v>1205111</v>
          </cell>
          <cell r="C123" t="str">
            <v>Social protection and other services</v>
          </cell>
        </row>
        <row r="124">
          <cell r="A124">
            <v>116</v>
          </cell>
          <cell r="B124">
            <v>1301111</v>
          </cell>
          <cell r="C124" t="str">
            <v>Housing</v>
          </cell>
        </row>
        <row r="125">
          <cell r="A125">
            <v>117</v>
          </cell>
          <cell r="B125">
            <v>1302111</v>
          </cell>
          <cell r="C125" t="str">
            <v>Pharmaceutical products</v>
          </cell>
        </row>
        <row r="126">
          <cell r="A126">
            <v>118</v>
          </cell>
          <cell r="B126">
            <v>1302112</v>
          </cell>
          <cell r="C126" t="str">
            <v>Other medical products</v>
          </cell>
        </row>
        <row r="127">
          <cell r="A127">
            <v>119</v>
          </cell>
          <cell r="B127">
            <v>1302113</v>
          </cell>
          <cell r="C127" t="str">
            <v>Therapeutic appliances and equipment</v>
          </cell>
        </row>
        <row r="128">
          <cell r="A128">
            <v>120</v>
          </cell>
          <cell r="B128">
            <v>1302121</v>
          </cell>
          <cell r="C128" t="str">
            <v>Out-patient medical services</v>
          </cell>
        </row>
        <row r="129">
          <cell r="A129">
            <v>121</v>
          </cell>
          <cell r="B129">
            <v>1302122</v>
          </cell>
          <cell r="C129" t="str">
            <v>Out-patient dental services</v>
          </cell>
        </row>
        <row r="130">
          <cell r="A130">
            <v>122</v>
          </cell>
          <cell r="B130">
            <v>1302123</v>
          </cell>
          <cell r="C130" t="str">
            <v>Out-patient paramedical services</v>
          </cell>
        </row>
        <row r="131">
          <cell r="A131">
            <v>123</v>
          </cell>
          <cell r="B131">
            <v>1302124</v>
          </cell>
          <cell r="C131" t="str">
            <v>Hospital services</v>
          </cell>
        </row>
        <row r="132">
          <cell r="A132">
            <v>124</v>
          </cell>
          <cell r="B132">
            <v>1302211</v>
          </cell>
          <cell r="C132" t="str">
            <v>Compensation of employees</v>
          </cell>
        </row>
        <row r="133">
          <cell r="A133">
            <v>125</v>
          </cell>
          <cell r="B133">
            <v>1302221</v>
          </cell>
          <cell r="C133" t="str">
            <v>Intermediate consumption</v>
          </cell>
        </row>
        <row r="134">
          <cell r="A134">
            <v>126</v>
          </cell>
          <cell r="B134">
            <v>1302231</v>
          </cell>
          <cell r="C134" t="str">
            <v>Gross operating surplus</v>
          </cell>
        </row>
        <row r="135">
          <cell r="A135">
            <v>127</v>
          </cell>
          <cell r="B135">
            <v>1302241</v>
          </cell>
          <cell r="C135" t="str">
            <v>Net taxes on production</v>
          </cell>
        </row>
        <row r="136">
          <cell r="A136">
            <v>128</v>
          </cell>
          <cell r="B136">
            <v>1302251</v>
          </cell>
          <cell r="C136" t="str">
            <v>Receipts from sales</v>
          </cell>
        </row>
        <row r="137">
          <cell r="A137">
            <v>129</v>
          </cell>
          <cell r="B137">
            <v>1303111</v>
          </cell>
          <cell r="C137" t="str">
            <v>Recreation and culture</v>
          </cell>
        </row>
        <row r="138">
          <cell r="A138">
            <v>130</v>
          </cell>
          <cell r="B138">
            <v>1304111</v>
          </cell>
          <cell r="C138" t="str">
            <v>Education benefits and reimbursements</v>
          </cell>
        </row>
        <row r="139">
          <cell r="A139">
            <v>131</v>
          </cell>
          <cell r="B139">
            <v>1304211</v>
          </cell>
          <cell r="C139" t="str">
            <v>Compensation of employees</v>
          </cell>
        </row>
        <row r="140">
          <cell r="A140">
            <v>132</v>
          </cell>
          <cell r="B140">
            <v>1304221</v>
          </cell>
          <cell r="C140" t="str">
            <v>Intermediate consumption</v>
          </cell>
        </row>
        <row r="141">
          <cell r="A141">
            <v>133</v>
          </cell>
          <cell r="B141">
            <v>1304231</v>
          </cell>
          <cell r="C141" t="str">
            <v>Gross operating surplus</v>
          </cell>
        </row>
        <row r="142">
          <cell r="A142">
            <v>134</v>
          </cell>
          <cell r="B142">
            <v>1304241</v>
          </cell>
          <cell r="C142" t="str">
            <v>Net taxes on production</v>
          </cell>
        </row>
        <row r="143">
          <cell r="A143">
            <v>135</v>
          </cell>
          <cell r="B143">
            <v>1304251</v>
          </cell>
          <cell r="C143" t="str">
            <v>Receipt from sales</v>
          </cell>
        </row>
        <row r="144">
          <cell r="A144">
            <v>136</v>
          </cell>
          <cell r="B144">
            <v>1305111</v>
          </cell>
          <cell r="C144" t="str">
            <v>Social protection</v>
          </cell>
        </row>
        <row r="145">
          <cell r="A145">
            <v>137</v>
          </cell>
          <cell r="B145">
            <v>1401111</v>
          </cell>
          <cell r="C145" t="str">
            <v>Compensation of employees</v>
          </cell>
        </row>
        <row r="146">
          <cell r="A146">
            <v>138</v>
          </cell>
          <cell r="B146">
            <v>1401121</v>
          </cell>
          <cell r="C146" t="str">
            <v>Intermediate consumption</v>
          </cell>
        </row>
        <row r="147">
          <cell r="A147">
            <v>139</v>
          </cell>
          <cell r="B147">
            <v>1401131</v>
          </cell>
          <cell r="C147" t="str">
            <v>Gross operating surplus</v>
          </cell>
        </row>
        <row r="148">
          <cell r="A148">
            <v>140</v>
          </cell>
          <cell r="B148">
            <v>1401141</v>
          </cell>
          <cell r="C148" t="str">
            <v>Net taxes on production</v>
          </cell>
        </row>
        <row r="149">
          <cell r="A149">
            <v>141</v>
          </cell>
          <cell r="B149">
            <v>1401151</v>
          </cell>
          <cell r="C149" t="str">
            <v>Receipts from sales</v>
          </cell>
        </row>
        <row r="150">
          <cell r="A150">
            <v>142</v>
          </cell>
          <cell r="B150">
            <v>1501111</v>
          </cell>
          <cell r="C150" t="str">
            <v>Fabricated metal products, except machinery and equipment</v>
          </cell>
        </row>
        <row r="151">
          <cell r="A151">
            <v>143</v>
          </cell>
          <cell r="B151">
            <v>1501112</v>
          </cell>
          <cell r="C151" t="str">
            <v>Electrical and optical equipment</v>
          </cell>
        </row>
        <row r="152">
          <cell r="A152">
            <v>144</v>
          </cell>
          <cell r="B152">
            <v>1501115</v>
          </cell>
          <cell r="C152" t="str">
            <v>General purpose machinery</v>
          </cell>
        </row>
        <row r="153">
          <cell r="A153">
            <v>145</v>
          </cell>
          <cell r="B153">
            <v>1501116</v>
          </cell>
          <cell r="C153" t="str">
            <v>Special purpose machinery</v>
          </cell>
        </row>
        <row r="154">
          <cell r="A154">
            <v>146</v>
          </cell>
          <cell r="B154">
            <v>1501121</v>
          </cell>
          <cell r="C154" t="str">
            <v>Road transport equipment</v>
          </cell>
        </row>
        <row r="155">
          <cell r="A155">
            <v>147</v>
          </cell>
          <cell r="B155">
            <v>1501122</v>
          </cell>
          <cell r="C155" t="str">
            <v>Other transport equipment</v>
          </cell>
        </row>
        <row r="156">
          <cell r="A156">
            <v>148</v>
          </cell>
          <cell r="B156">
            <v>1501211</v>
          </cell>
          <cell r="C156" t="str">
            <v>Residential buildings</v>
          </cell>
        </row>
        <row r="157">
          <cell r="A157">
            <v>149</v>
          </cell>
          <cell r="B157">
            <v>1501221</v>
          </cell>
          <cell r="C157" t="str">
            <v>Non-residential buildings</v>
          </cell>
        </row>
        <row r="158">
          <cell r="A158">
            <v>150</v>
          </cell>
          <cell r="B158">
            <v>1501231</v>
          </cell>
          <cell r="C158" t="str">
            <v>Civil engineering works</v>
          </cell>
        </row>
        <row r="159">
          <cell r="A159">
            <v>151</v>
          </cell>
          <cell r="B159">
            <v>1501311</v>
          </cell>
          <cell r="C159" t="str">
            <v>Other products</v>
          </cell>
        </row>
        <row r="160">
          <cell r="A160">
            <v>152</v>
          </cell>
          <cell r="B160">
            <v>1502111</v>
          </cell>
          <cell r="C160" t="str">
            <v>Change in inventories</v>
          </cell>
        </row>
        <row r="161">
          <cell r="A161">
            <v>153</v>
          </cell>
          <cell r="B161">
            <v>1503111</v>
          </cell>
          <cell r="C161" t="str">
            <v>Acquisitions less disposals of valuables</v>
          </cell>
        </row>
        <row r="162">
          <cell r="A162">
            <v>154</v>
          </cell>
          <cell r="B162">
            <v>1601111</v>
          </cell>
          <cell r="C162" t="str">
            <v>Exports of goods and services</v>
          </cell>
        </row>
        <row r="163">
          <cell r="A163">
            <v>155</v>
          </cell>
          <cell r="B163">
            <v>1601112</v>
          </cell>
          <cell r="C163" t="str">
            <v>Imports of goods and services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List_Sh"/>
      <sheetName val="Real Exp Structure"/>
      <sheetName val="Real Exp Cap Rel"/>
      <sheetName val="Real Exp Cap"/>
      <sheetName val="Real Exp"/>
      <sheetName val="Nom Exp"/>
      <sheetName val="Ikle PPP"/>
      <sheetName val="Report"/>
      <sheetName val="P_Table"/>
      <sheetName val="Data"/>
      <sheetName val="In_Pri"/>
      <sheetName val="Exp"/>
      <sheetName val="Pri _old"/>
      <sheetName val="Pri"/>
      <sheetName val="Dir_pri"/>
      <sheetName val="pri_raw"/>
      <sheetName val="pri_fill"/>
      <sheetName val="HHC"/>
      <sheetName val="EXRPOP"/>
      <sheetName val="mapEXP"/>
      <sheetName val="mapEXP2"/>
      <sheetName val="Sheet1"/>
      <sheetName val="OpenDialog"/>
      <sheetName val="Stan_t"/>
      <sheetName val="Sect"/>
      <sheetName val="show_sh"/>
      <sheetName val="Ch_pos"/>
      <sheetName val="PPP_func"/>
      <sheetName val="Percent"/>
      <sheetName val="Dialog5"/>
      <sheetName val="Dialog2"/>
      <sheetName val="Status_Sh"/>
      <sheetName val="func"/>
      <sheetName val="Fisher_t"/>
      <sheetName val="EKS_Rel_f"/>
      <sheetName val="Ins_NewI"/>
      <sheetName val="Search_Db"/>
      <sheetName val="Ins_New"/>
      <sheetName val="Chart_DB"/>
      <sheetName val="Pop_Ed"/>
      <sheetName val="Dialog3"/>
    </sheetNames>
    <sheetDataSet>
      <sheetData sheetId="0">
        <row r="2">
          <cell r="H2" t="str">
            <v>AGO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H2" t="str">
            <v>AGO</v>
          </cell>
        </row>
        <row r="4">
          <cell r="H4" t="str">
            <v>Expenditures Nominal</v>
          </cell>
        </row>
        <row r="12">
          <cell r="H12" t="str">
            <v>LCU</v>
          </cell>
        </row>
        <row r="17">
          <cell r="H17" t="str">
            <v>Arial</v>
          </cell>
        </row>
        <row r="18">
          <cell r="H18" t="str">
            <v>Arial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Cover Page"/>
      <sheetName val="1. Index"/>
      <sheetName val="2. Instructions"/>
      <sheetName val="3. Country Data"/>
      <sheetName val="4.1 SPD &amp; DCF - Health"/>
      <sheetName val="4.2 SPD &amp; DCF- Education"/>
      <sheetName val="4.3 SPD &amp; DCF - Collective"/>
      <sheetName val="5. Occupation list by function"/>
      <sheetName val="6. Database"/>
      <sheetName val="Feuil1"/>
    </sheetNames>
    <sheetDataSet>
      <sheetData sheetId="0"/>
      <sheetData sheetId="1"/>
      <sheetData sheetId="2"/>
      <sheetData sheetId="3">
        <row r="2">
          <cell r="C2" t="str">
            <v>Please select</v>
          </cell>
        </row>
        <row r="3">
          <cell r="C3"/>
        </row>
        <row r="5">
          <cell r="C5">
            <v>2017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L"/>
      <sheetName val="English_pr"/>
      <sheetName val="English_CV"/>
      <sheetName val="English_observ"/>
      <sheetName val="Francais_pr"/>
      <sheetName val="Francais_CV"/>
      <sheetName val="Francais_observ"/>
    </sheetNames>
    <sheetDataSet>
      <sheetData sheetId="0">
        <row r="1">
          <cell r="E1" t="str">
            <v>Français</v>
          </cell>
        </row>
        <row r="2">
          <cell r="E2" t="str">
            <v>English</v>
          </cell>
        </row>
        <row r="4">
          <cell r="E4" t="str">
            <v>DZA</v>
          </cell>
        </row>
        <row r="5">
          <cell r="E5" t="str">
            <v>AGO</v>
          </cell>
        </row>
        <row r="6">
          <cell r="E6" t="str">
            <v>BEN</v>
          </cell>
        </row>
        <row r="7">
          <cell r="E7" t="str">
            <v>BWA</v>
          </cell>
        </row>
        <row r="8">
          <cell r="E8" t="str">
            <v>BFA</v>
          </cell>
        </row>
        <row r="9">
          <cell r="E9" t="str">
            <v>BDI</v>
          </cell>
        </row>
        <row r="10">
          <cell r="E10" t="str">
            <v>CMR</v>
          </cell>
        </row>
        <row r="11">
          <cell r="E11" t="str">
            <v>CPV</v>
          </cell>
        </row>
        <row r="12">
          <cell r="E12" t="str">
            <v>CAF</v>
          </cell>
        </row>
        <row r="13">
          <cell r="E13" t="str">
            <v>TCD</v>
          </cell>
        </row>
        <row r="14">
          <cell r="E14" t="str">
            <v>COM</v>
          </cell>
        </row>
        <row r="15">
          <cell r="E15" t="str">
            <v>COG</v>
          </cell>
        </row>
        <row r="16">
          <cell r="E16" t="str">
            <v>CIV</v>
          </cell>
        </row>
        <row r="17">
          <cell r="E17" t="str">
            <v>COD</v>
          </cell>
        </row>
        <row r="18">
          <cell r="E18" t="str">
            <v>DJI</v>
          </cell>
        </row>
        <row r="19">
          <cell r="E19" t="str">
            <v>EGY</v>
          </cell>
        </row>
        <row r="20">
          <cell r="E20" t="str">
            <v>GNQ</v>
          </cell>
        </row>
        <row r="21">
          <cell r="E21" t="str">
            <v>ERI</v>
          </cell>
        </row>
        <row r="22">
          <cell r="E22" t="str">
            <v>ETH</v>
          </cell>
        </row>
        <row r="23">
          <cell r="E23" t="str">
            <v>GAB</v>
          </cell>
        </row>
        <row r="24">
          <cell r="E24" t="str">
            <v>GMB</v>
          </cell>
        </row>
        <row r="25">
          <cell r="E25" t="str">
            <v>GHA</v>
          </cell>
        </row>
        <row r="26">
          <cell r="E26" t="str">
            <v>GIN</v>
          </cell>
        </row>
        <row r="27">
          <cell r="E27" t="str">
            <v>GNB</v>
          </cell>
        </row>
        <row r="28">
          <cell r="E28" t="str">
            <v>KEN</v>
          </cell>
        </row>
        <row r="29">
          <cell r="E29" t="str">
            <v>LSO</v>
          </cell>
        </row>
        <row r="30">
          <cell r="E30" t="str">
            <v>LBR</v>
          </cell>
        </row>
        <row r="31">
          <cell r="E31" t="str">
            <v>LBY</v>
          </cell>
        </row>
        <row r="32">
          <cell r="E32" t="str">
            <v>MDG</v>
          </cell>
        </row>
        <row r="33">
          <cell r="E33" t="str">
            <v>MWI</v>
          </cell>
        </row>
        <row r="34">
          <cell r="E34" t="str">
            <v>MLI</v>
          </cell>
        </row>
        <row r="35">
          <cell r="E35" t="str">
            <v>MAR</v>
          </cell>
        </row>
        <row r="36">
          <cell r="E36" t="str">
            <v>MRT</v>
          </cell>
        </row>
        <row r="37">
          <cell r="E37" t="str">
            <v>MUS</v>
          </cell>
        </row>
        <row r="38">
          <cell r="E38" t="str">
            <v>MOZ</v>
          </cell>
        </row>
        <row r="39">
          <cell r="E39" t="str">
            <v>NAM</v>
          </cell>
        </row>
        <row r="40">
          <cell r="E40" t="str">
            <v>NER</v>
          </cell>
        </row>
        <row r="41">
          <cell r="E41" t="str">
            <v>NGA</v>
          </cell>
        </row>
        <row r="42">
          <cell r="E42" t="str">
            <v>RWA</v>
          </cell>
        </row>
        <row r="43">
          <cell r="E43" t="str">
            <v>STP</v>
          </cell>
        </row>
        <row r="44">
          <cell r="E44" t="str">
            <v>SEN</v>
          </cell>
        </row>
        <row r="45">
          <cell r="E45" t="str">
            <v>SYC</v>
          </cell>
        </row>
        <row r="46">
          <cell r="E46" t="str">
            <v>SLE</v>
          </cell>
        </row>
        <row r="47">
          <cell r="E47" t="str">
            <v>SOM</v>
          </cell>
        </row>
        <row r="48">
          <cell r="E48" t="str">
            <v>ZAF</v>
          </cell>
        </row>
        <row r="49">
          <cell r="E49" t="str">
            <v>SDN</v>
          </cell>
        </row>
        <row r="50">
          <cell r="E50" t="str">
            <v>SSD</v>
          </cell>
        </row>
        <row r="51">
          <cell r="E51" t="str">
            <v>SWZ</v>
          </cell>
        </row>
        <row r="52">
          <cell r="E52" t="str">
            <v>TZA</v>
          </cell>
        </row>
        <row r="53">
          <cell r="E53" t="str">
            <v>TGO</v>
          </cell>
        </row>
        <row r="54">
          <cell r="E54" t="str">
            <v>TUN</v>
          </cell>
        </row>
        <row r="55">
          <cell r="E55" t="str">
            <v>UGA</v>
          </cell>
        </row>
        <row r="56">
          <cell r="E56" t="str">
            <v>ZMB</v>
          </cell>
        </row>
        <row r="57">
          <cell r="E57" t="str">
            <v>ZWE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s"/>
      <sheetName val="Country Codes"/>
      <sheetName val="Monnaie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Page de couverture"/>
      <sheetName val="00-Note"/>
      <sheetName val="1-Etape 1-Récent"/>
      <sheetName val="2-Etape 2-Récent"/>
      <sheetName val="3-Etape 3-Récent"/>
      <sheetName val="4-Etape 4-2011"/>
      <sheetName val="5-Etape 5-2011"/>
      <sheetName val="6-Etape 6-2011"/>
      <sheetName val="07-Param"/>
      <sheetName val="08-Fren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100000</v>
          </cell>
          <cell r="C1" t="str">
            <v>PRODUIT INTERIEUR BRUT</v>
          </cell>
        </row>
        <row r="2">
          <cell r="B2">
            <v>110000</v>
          </cell>
          <cell r="C2" t="str">
            <v>DÉPENSES DE CONSOMMATION INDIVIDUELLE DES MÉNAGES</v>
          </cell>
        </row>
        <row r="3">
          <cell r="B3">
            <v>110100</v>
          </cell>
          <cell r="C3" t="str">
            <v>PRODUITS ALIMENTAIRES ET BOISSONS NON ALCOOLISÉES</v>
          </cell>
        </row>
        <row r="4">
          <cell r="B4">
            <v>110110</v>
          </cell>
          <cell r="C4" t="str">
            <v xml:space="preserve">PRODUITS ALIMENTAIRES </v>
          </cell>
        </row>
        <row r="5">
          <cell r="B5">
            <v>110111</v>
          </cell>
          <cell r="C5" t="str">
            <v xml:space="preserve">Pains et céréales </v>
          </cell>
        </row>
        <row r="6">
          <cell r="B6">
            <v>1101111</v>
          </cell>
          <cell r="C6" t="str">
            <v xml:space="preserve">Riz </v>
          </cell>
        </row>
        <row r="7">
          <cell r="B7">
            <v>1101112</v>
          </cell>
          <cell r="C7" t="str">
            <v>Autres céréales et farines</v>
          </cell>
        </row>
        <row r="8">
          <cell r="B8">
            <v>1101113</v>
          </cell>
          <cell r="C8" t="str">
            <v xml:space="preserve">Pain </v>
          </cell>
        </row>
        <row r="9">
          <cell r="B9">
            <v>1101114</v>
          </cell>
          <cell r="C9" t="str">
            <v xml:space="preserve">Autres  produits de la boulangerie </v>
          </cell>
        </row>
        <row r="10">
          <cell r="B10">
            <v>1101115</v>
          </cell>
          <cell r="C10" t="str">
            <v xml:space="preserve">Pâtes alimentaires </v>
          </cell>
        </row>
        <row r="11">
          <cell r="B11">
            <v>110112</v>
          </cell>
          <cell r="C11" t="str">
            <v xml:space="preserve">Viande </v>
          </cell>
        </row>
        <row r="12">
          <cell r="B12">
            <v>1101121</v>
          </cell>
          <cell r="C12" t="str">
            <v xml:space="preserve">Viande bovine </v>
          </cell>
        </row>
        <row r="13">
          <cell r="B13">
            <v>1101122</v>
          </cell>
          <cell r="C13" t="str">
            <v xml:space="preserve">Viande de porc </v>
          </cell>
        </row>
        <row r="14">
          <cell r="B14">
            <v>1101123</v>
          </cell>
          <cell r="C14" t="str">
            <v xml:space="preserve">Viande d'agneau, mouton et chèvre </v>
          </cell>
        </row>
        <row r="15">
          <cell r="B15">
            <v>1101124</v>
          </cell>
          <cell r="C15" t="str">
            <v xml:space="preserve">Volaille </v>
          </cell>
        </row>
        <row r="16">
          <cell r="B16">
            <v>1101125</v>
          </cell>
          <cell r="C16" t="str">
            <v>Autres viandes comestibles et preparations</v>
          </cell>
        </row>
        <row r="17">
          <cell r="B17">
            <v>110113</v>
          </cell>
          <cell r="C17" t="str">
            <v xml:space="preserve">Poissons et fruits de mer </v>
          </cell>
        </row>
        <row r="18">
          <cell r="B18">
            <v>1101131</v>
          </cell>
          <cell r="C18" t="str">
            <v xml:space="preserve">Poissons et fruits de mer frais, congelés ou surgelés </v>
          </cell>
        </row>
        <row r="19">
          <cell r="B19">
            <v>1101132</v>
          </cell>
          <cell r="C19" t="str">
            <v>Conserves de poissons et  fruits de mer</v>
          </cell>
        </row>
        <row r="20">
          <cell r="B20">
            <v>110114</v>
          </cell>
          <cell r="C20" t="str">
            <v xml:space="preserve">Lait, fromages et oeufs </v>
          </cell>
        </row>
        <row r="21">
          <cell r="B21">
            <v>1101141</v>
          </cell>
          <cell r="C21" t="str">
            <v xml:space="preserve">Lait frais </v>
          </cell>
        </row>
        <row r="22">
          <cell r="B22">
            <v>1101142</v>
          </cell>
          <cell r="C22" t="str">
            <v xml:space="preserve">Lait en conserve et autres produits laitiers </v>
          </cell>
        </row>
        <row r="23">
          <cell r="B23">
            <v>1101143</v>
          </cell>
          <cell r="C23" t="str">
            <v xml:space="preserve">Fromage </v>
          </cell>
        </row>
        <row r="24">
          <cell r="B24">
            <v>1101144</v>
          </cell>
          <cell r="C24" t="str">
            <v>Oeufs et produits à base d'oeufs</v>
          </cell>
        </row>
        <row r="25">
          <cell r="B25">
            <v>110115</v>
          </cell>
          <cell r="C25" t="str">
            <v xml:space="preserve">Huiles et graisses </v>
          </cell>
        </row>
        <row r="26">
          <cell r="B26">
            <v>1101151</v>
          </cell>
          <cell r="C26" t="str">
            <v>Beurre et margarine</v>
          </cell>
        </row>
        <row r="27">
          <cell r="B27">
            <v>1101152</v>
          </cell>
          <cell r="C27" t="str">
            <v xml:space="preserve">Autres huiles de table et graisses </v>
          </cell>
        </row>
        <row r="28">
          <cell r="B28">
            <v>110116</v>
          </cell>
          <cell r="C28" t="str">
            <v xml:space="preserve">Fruits </v>
          </cell>
        </row>
        <row r="29">
          <cell r="B29">
            <v>1101161</v>
          </cell>
          <cell r="C29" t="str">
            <v xml:space="preserve">Fruits frais ou réfrigérés </v>
          </cell>
        </row>
        <row r="30">
          <cell r="B30">
            <v>1101162</v>
          </cell>
          <cell r="C30" t="str">
            <v xml:space="preserve">Fruits congelés, conserves de fruits ou  produits à base de fruits </v>
          </cell>
        </row>
        <row r="31">
          <cell r="B31">
            <v>110117</v>
          </cell>
          <cell r="C31" t="str">
            <v xml:space="preserve">Légumes </v>
          </cell>
        </row>
        <row r="32">
          <cell r="B32">
            <v>1101171</v>
          </cell>
          <cell r="C32" t="str">
            <v xml:space="preserve">Légumes frais ou réfrigérés  </v>
          </cell>
        </row>
        <row r="33">
          <cell r="B33">
            <v>1101172</v>
          </cell>
          <cell r="C33" t="str">
            <v xml:space="preserve">Pommes de terre fraîches ou réfrigérées </v>
          </cell>
        </row>
        <row r="34">
          <cell r="B34">
            <v>1101173</v>
          </cell>
          <cell r="C34" t="str">
            <v xml:space="preserve">Légumes réfrigérés or légumes en conserve </v>
          </cell>
        </row>
        <row r="35">
          <cell r="B35">
            <v>110118</v>
          </cell>
          <cell r="C35" t="str">
            <v xml:space="preserve">Sucre, confitures, miel, chocolat et confiseries </v>
          </cell>
        </row>
        <row r="36">
          <cell r="B36">
            <v>1101181</v>
          </cell>
          <cell r="C36" t="str">
            <v xml:space="preserve">Sucre  </v>
          </cell>
        </row>
        <row r="37">
          <cell r="B37">
            <v>1101182</v>
          </cell>
          <cell r="C37" t="str">
            <v xml:space="preserve">Confitures, marmelades et miel </v>
          </cell>
        </row>
        <row r="38">
          <cell r="B38">
            <v>1101183</v>
          </cell>
          <cell r="C38" t="str">
            <v xml:space="preserve">Confiserie, chocolat et crèmes glacées  </v>
          </cell>
        </row>
        <row r="39">
          <cell r="B39">
            <v>110119</v>
          </cell>
          <cell r="C39" t="str">
            <v>Produits alimentaires n.c.a.</v>
          </cell>
        </row>
        <row r="40">
          <cell r="B40">
            <v>1101191</v>
          </cell>
          <cell r="C40" t="str">
            <v>Produits alimentaires n.c.a.</v>
          </cell>
        </row>
        <row r="41">
          <cell r="B41">
            <v>110120</v>
          </cell>
          <cell r="C41" t="str">
            <v xml:space="preserve">Boissons non alcoolisées </v>
          </cell>
        </row>
        <row r="42">
          <cell r="B42">
            <v>110121</v>
          </cell>
          <cell r="C42" t="str">
            <v xml:space="preserve">Café, thé, cacao </v>
          </cell>
        </row>
        <row r="43">
          <cell r="B43">
            <v>1101211</v>
          </cell>
          <cell r="C43" t="str">
            <v xml:space="preserve">Café, thé, cacao </v>
          </cell>
        </row>
        <row r="44">
          <cell r="B44">
            <v>110122</v>
          </cell>
          <cell r="C44" t="str">
            <v xml:space="preserve">Eaux minérales, boissons gazeuses et jus de fruits et de légumes </v>
          </cell>
        </row>
        <row r="45">
          <cell r="B45">
            <v>1101221</v>
          </cell>
          <cell r="C45" t="str">
            <v xml:space="preserve">Eaux minérales, boissons gazeuses et jus </v>
          </cell>
        </row>
        <row r="46">
          <cell r="B46">
            <v>110200</v>
          </cell>
          <cell r="C46" t="str">
            <v xml:space="preserve">BOISSONS ALCOOLISÉES, TABAC ET STUPÉFIANTS  </v>
          </cell>
        </row>
        <row r="47">
          <cell r="B47">
            <v>110210</v>
          </cell>
          <cell r="C47" t="str">
            <v xml:space="preserve">Boissons alcoolisées </v>
          </cell>
        </row>
        <row r="48">
          <cell r="B48">
            <v>110211</v>
          </cell>
          <cell r="C48" t="str">
            <v xml:space="preserve">Spiritueux </v>
          </cell>
        </row>
        <row r="49">
          <cell r="B49">
            <v>1102111</v>
          </cell>
          <cell r="C49" t="str">
            <v xml:space="preserve">Spiritueux </v>
          </cell>
        </row>
        <row r="50">
          <cell r="B50">
            <v>110212</v>
          </cell>
          <cell r="C50" t="str">
            <v xml:space="preserve">Vin </v>
          </cell>
        </row>
        <row r="51">
          <cell r="B51">
            <v>1102121</v>
          </cell>
          <cell r="C51" t="str">
            <v xml:space="preserve">Vin </v>
          </cell>
        </row>
        <row r="52">
          <cell r="B52">
            <v>110213</v>
          </cell>
          <cell r="C52" t="str">
            <v>Bière</v>
          </cell>
        </row>
        <row r="53">
          <cell r="B53">
            <v>1102131</v>
          </cell>
          <cell r="C53" t="str">
            <v xml:space="preserve">Bière </v>
          </cell>
        </row>
        <row r="54">
          <cell r="B54">
            <v>110220</v>
          </cell>
          <cell r="C54" t="str">
            <v xml:space="preserve">Tabac </v>
          </cell>
        </row>
        <row r="55">
          <cell r="B55">
            <v>110221</v>
          </cell>
          <cell r="C55" t="str">
            <v xml:space="preserve">Tabac </v>
          </cell>
        </row>
        <row r="56">
          <cell r="B56">
            <v>1102211</v>
          </cell>
          <cell r="C56" t="str">
            <v>Tabac</v>
          </cell>
        </row>
        <row r="57">
          <cell r="B57">
            <v>110230</v>
          </cell>
          <cell r="C57" t="str">
            <v>Stupéfiants</v>
          </cell>
        </row>
        <row r="58">
          <cell r="B58">
            <v>110231</v>
          </cell>
          <cell r="C58" t="str">
            <v>Stupéfiants</v>
          </cell>
        </row>
        <row r="59">
          <cell r="B59">
            <v>1102311</v>
          </cell>
          <cell r="C59" t="str">
            <v xml:space="preserve">Stupéfiants </v>
          </cell>
        </row>
        <row r="60">
          <cell r="B60">
            <v>110300</v>
          </cell>
          <cell r="C60" t="str">
            <v xml:space="preserve">ARTICLES D’HABILLEMENT ET ARTICLES CHAUSSANTS </v>
          </cell>
        </row>
        <row r="61">
          <cell r="B61">
            <v>110310</v>
          </cell>
          <cell r="C61" t="str">
            <v xml:space="preserve">Articles d'habillement </v>
          </cell>
        </row>
        <row r="62">
          <cell r="B62">
            <v>110311</v>
          </cell>
          <cell r="C62" t="str">
            <v xml:space="preserve">Tissus d'habillement </v>
          </cell>
        </row>
        <row r="63">
          <cell r="B63">
            <v>1103111</v>
          </cell>
          <cell r="C63" t="str">
            <v xml:space="preserve">Tissus d'habillement </v>
          </cell>
        </row>
        <row r="64">
          <cell r="B64">
            <v>110312</v>
          </cell>
          <cell r="C64" t="str">
            <v xml:space="preserve">Vêtements </v>
          </cell>
        </row>
        <row r="65">
          <cell r="B65">
            <v>1103121</v>
          </cell>
          <cell r="C65" t="str">
            <v xml:space="preserve">Vêtements </v>
          </cell>
        </row>
        <row r="66">
          <cell r="B66">
            <v>110314</v>
          </cell>
          <cell r="C66" t="str">
            <v xml:space="preserve">Nettoyage, réparation et location de vêtements </v>
          </cell>
        </row>
        <row r="67">
          <cell r="B67">
            <v>1103141</v>
          </cell>
          <cell r="C67" t="str">
            <v>Nettoyage et réparation de vêtements</v>
          </cell>
        </row>
        <row r="68">
          <cell r="B68">
            <v>110320</v>
          </cell>
          <cell r="C68" t="str">
            <v>Articles chaussants</v>
          </cell>
        </row>
        <row r="69">
          <cell r="B69">
            <v>110321</v>
          </cell>
          <cell r="C69" t="str">
            <v xml:space="preserve">Chaussures et autres articles chaussants </v>
          </cell>
        </row>
        <row r="70">
          <cell r="B70">
            <v>1103211</v>
          </cell>
          <cell r="C70" t="str">
            <v>Articles chaussants</v>
          </cell>
        </row>
        <row r="71">
          <cell r="B71">
            <v>110322</v>
          </cell>
          <cell r="C71" t="str">
            <v xml:space="preserve">Réparation et location de chaussures </v>
          </cell>
        </row>
        <row r="72">
          <cell r="B72">
            <v>1103221</v>
          </cell>
          <cell r="C72" t="str">
            <v>Réparation et location de chaussures</v>
          </cell>
        </row>
        <row r="73">
          <cell r="B73">
            <v>110400</v>
          </cell>
          <cell r="C73" t="str">
            <v xml:space="preserve">LOGEMENT, EAU, ÉLECTRICITÉ, GAZ ET AUTRES COMBUSTIBLES </v>
          </cell>
        </row>
        <row r="74">
          <cell r="B74">
            <v>110410</v>
          </cell>
          <cell r="C74" t="str">
            <v>LOYERS D’HABITATION EFFECTIFS</v>
          </cell>
        </row>
        <row r="75">
          <cell r="B75">
            <v>110411</v>
          </cell>
          <cell r="C75" t="str">
            <v>Loyers d’habitation effectifs et imputés</v>
          </cell>
        </row>
        <row r="76">
          <cell r="B76">
            <v>1104111</v>
          </cell>
          <cell r="C76" t="str">
            <v>Loyers d'habitation effectifs et imputés</v>
          </cell>
        </row>
        <row r="77">
          <cell r="B77">
            <v>110430</v>
          </cell>
          <cell r="C77" t="str">
            <v>ENTRETIEN ET RÉPARATION DU LOGEMENT</v>
          </cell>
        </row>
        <row r="78">
          <cell r="B78">
            <v>110431</v>
          </cell>
          <cell r="C78" t="str">
            <v>Entretien et réparation du logement</v>
          </cell>
        </row>
        <row r="79">
          <cell r="B79">
            <v>1104311</v>
          </cell>
          <cell r="C79" t="str">
            <v xml:space="preserve">Entretien et réparation du logement  </v>
          </cell>
        </row>
        <row r="80">
          <cell r="B80">
            <v>110440</v>
          </cell>
          <cell r="C80" t="str">
            <v>APPROVISIONNEMENT EN EAU ET AUTRES SERVICES RELATIFS AU LOGEMENT</v>
          </cell>
        </row>
        <row r="81">
          <cell r="B81">
            <v>110441</v>
          </cell>
          <cell r="C81" t="str">
            <v xml:space="preserve">Approvisionnement en eau </v>
          </cell>
        </row>
        <row r="82">
          <cell r="B82">
            <v>1104411</v>
          </cell>
          <cell r="C82" t="str">
            <v>Approvisionnement en eau</v>
          </cell>
        </row>
        <row r="83">
          <cell r="B83">
            <v>110442</v>
          </cell>
          <cell r="C83" t="str">
            <v xml:space="preserve">Autres services relatifs au logement </v>
          </cell>
        </row>
        <row r="84">
          <cell r="B84">
            <v>1104421</v>
          </cell>
          <cell r="C84" t="str">
            <v xml:space="preserve">Autres services relatifs au logement </v>
          </cell>
        </row>
        <row r="85">
          <cell r="B85">
            <v>110450</v>
          </cell>
          <cell r="C85" t="str">
            <v xml:space="preserve">Électricité, gaz et autres combustibles </v>
          </cell>
        </row>
        <row r="86">
          <cell r="B86">
            <v>110451</v>
          </cell>
          <cell r="C86" t="str">
            <v xml:space="preserve">Électricité </v>
          </cell>
        </row>
        <row r="87">
          <cell r="B87">
            <v>1104511</v>
          </cell>
          <cell r="C87" t="str">
            <v xml:space="preserve">Électricité </v>
          </cell>
        </row>
        <row r="88">
          <cell r="B88">
            <v>110452</v>
          </cell>
          <cell r="C88" t="str">
            <v xml:space="preserve">Gaz </v>
          </cell>
        </row>
        <row r="89">
          <cell r="B89">
            <v>1104521</v>
          </cell>
          <cell r="C89" t="str">
            <v xml:space="preserve">Gaz </v>
          </cell>
        </row>
        <row r="90">
          <cell r="B90">
            <v>110453</v>
          </cell>
          <cell r="C90" t="str">
            <v xml:space="preserve">Autres combustibles </v>
          </cell>
        </row>
        <row r="91">
          <cell r="B91">
            <v>1104531</v>
          </cell>
          <cell r="C91" t="str">
            <v xml:space="preserve">Autres combustibles </v>
          </cell>
        </row>
        <row r="92">
          <cell r="B92">
            <v>110500</v>
          </cell>
          <cell r="C92" t="str">
            <v xml:space="preserve">AMEUBLEMENT, EQUIPEMENT MÉNAGER ET ENTRETIEN COURANT DE LA MAISON </v>
          </cell>
        </row>
        <row r="93">
          <cell r="B93">
            <v>110510</v>
          </cell>
          <cell r="C93" t="str">
            <v xml:space="preserve">MEUBLES, ARTICLES D'AMEUBLEMENT, TAPIS ET AUTRES REVETEMENTS DE SOL </v>
          </cell>
        </row>
        <row r="94">
          <cell r="B94">
            <v>110511</v>
          </cell>
          <cell r="C94" t="str">
            <v xml:space="preserve">Meubles et articles d'ameublement </v>
          </cell>
        </row>
        <row r="95">
          <cell r="B95">
            <v>1105111</v>
          </cell>
          <cell r="C95" t="str">
            <v xml:space="preserve">Meubles et articles d'ameublement </v>
          </cell>
        </row>
        <row r="96">
          <cell r="B96">
            <v>110512</v>
          </cell>
          <cell r="C96" t="str">
            <v xml:space="preserve">Tapis et autres revêtements de sol </v>
          </cell>
        </row>
        <row r="97">
          <cell r="B97">
            <v>1105121</v>
          </cell>
          <cell r="C97" t="str">
            <v xml:space="preserve">Tapis et autres revêtements de sol </v>
          </cell>
        </row>
        <row r="98">
          <cell r="B98">
            <v>110513</v>
          </cell>
          <cell r="C98" t="str">
            <v xml:space="preserve">Réparation des meubles, articles d'ameublement et revêtements de  sol </v>
          </cell>
        </row>
        <row r="99">
          <cell r="B99">
            <v>1105131</v>
          </cell>
          <cell r="C99" t="str">
            <v xml:space="preserve">Réparation des meubles, articles d'ameublement et revêtements de sol </v>
          </cell>
        </row>
        <row r="100">
          <cell r="B100">
            <v>110520</v>
          </cell>
          <cell r="C100" t="str">
            <v xml:space="preserve">ARTICLES DE MÉNAGE EN TEXTILES </v>
          </cell>
        </row>
        <row r="101">
          <cell r="B101">
            <v>110521</v>
          </cell>
          <cell r="C101" t="str">
            <v xml:space="preserve">Articles de ménage en textile </v>
          </cell>
        </row>
        <row r="102">
          <cell r="B102">
            <v>1105211</v>
          </cell>
          <cell r="C102" t="str">
            <v xml:space="preserve">Articles de ménage en textile </v>
          </cell>
        </row>
        <row r="103">
          <cell r="B103">
            <v>110530</v>
          </cell>
          <cell r="C103" t="str">
            <v xml:space="preserve">APPAREILS MENAGERS </v>
          </cell>
        </row>
        <row r="104">
          <cell r="B104">
            <v>110531</v>
          </cell>
          <cell r="C104" t="str">
            <v xml:space="preserve">Gros appareils ménagers, électriques ou non </v>
          </cell>
        </row>
        <row r="105">
          <cell r="B105">
            <v>1105311</v>
          </cell>
          <cell r="C105" t="str">
            <v>Gros appareils ménagers</v>
          </cell>
        </row>
        <row r="106">
          <cell r="B106">
            <v>110532</v>
          </cell>
          <cell r="C106" t="str">
            <v xml:space="preserve">Petits appareils électroménagers </v>
          </cell>
        </row>
        <row r="107">
          <cell r="B107">
            <v>1105321</v>
          </cell>
          <cell r="C107" t="str">
            <v>Petits appareils électroménagers</v>
          </cell>
        </row>
        <row r="108">
          <cell r="B108">
            <v>110533</v>
          </cell>
          <cell r="C108" t="str">
            <v xml:space="preserve">Réparation d'appareils ménagers </v>
          </cell>
        </row>
        <row r="109">
          <cell r="B109">
            <v>1105331</v>
          </cell>
          <cell r="C109" t="str">
            <v xml:space="preserve">Réparation d'appareils ménagers </v>
          </cell>
        </row>
        <row r="110">
          <cell r="B110">
            <v>110540</v>
          </cell>
          <cell r="C110" t="str">
            <v xml:space="preserve">Verrerie, vaisselle et ustensiles de ménage </v>
          </cell>
        </row>
        <row r="111">
          <cell r="B111">
            <v>110541</v>
          </cell>
          <cell r="C111" t="str">
            <v xml:space="preserve">Verrerie, vaisselle et ustensiles de ménage </v>
          </cell>
        </row>
        <row r="112">
          <cell r="B112">
            <v>1105411</v>
          </cell>
          <cell r="C112" t="str">
            <v xml:space="preserve">Verrerie, vaisselle et ustensiles de ménage </v>
          </cell>
        </row>
        <row r="113">
          <cell r="B113">
            <v>110550</v>
          </cell>
          <cell r="C113" t="str">
            <v xml:space="preserve">Outillage pour la maison et le jardin </v>
          </cell>
        </row>
        <row r="114">
          <cell r="B114">
            <v>110551</v>
          </cell>
          <cell r="C114" t="str">
            <v xml:space="preserve">Gros outillage </v>
          </cell>
        </row>
        <row r="115">
          <cell r="B115">
            <v>1105511</v>
          </cell>
          <cell r="C115" t="str">
            <v xml:space="preserve">Gros outillage </v>
          </cell>
        </row>
        <row r="116">
          <cell r="B116">
            <v>110552</v>
          </cell>
          <cell r="C116" t="str">
            <v xml:space="preserve">Petit outillage et accessoires divers </v>
          </cell>
        </row>
        <row r="117">
          <cell r="B117">
            <v>1105521</v>
          </cell>
          <cell r="C117" t="str">
            <v xml:space="preserve">Petit outillage et accessoires divers </v>
          </cell>
        </row>
        <row r="118">
          <cell r="B118">
            <v>110560</v>
          </cell>
          <cell r="C118" t="str">
            <v xml:space="preserve">BIENS ET SERVICES POUR L'ENTRETIEN COURANT DE L'HABITATION </v>
          </cell>
        </row>
        <row r="119">
          <cell r="B119">
            <v>110561</v>
          </cell>
          <cell r="C119" t="str">
            <v xml:space="preserve">Articles de ménage non durables </v>
          </cell>
        </row>
        <row r="120">
          <cell r="B120">
            <v>1105611</v>
          </cell>
          <cell r="C120" t="str">
            <v xml:space="preserve">Articles de ménage non durables </v>
          </cell>
        </row>
        <row r="121">
          <cell r="B121">
            <v>110562</v>
          </cell>
          <cell r="C121" t="str">
            <v>Services domestiques et autres services pour l'habitation</v>
          </cell>
        </row>
        <row r="122">
          <cell r="B122">
            <v>1105621</v>
          </cell>
          <cell r="C122" t="str">
            <v xml:space="preserve">Services domestiques </v>
          </cell>
        </row>
        <row r="123">
          <cell r="B123">
            <v>1105622</v>
          </cell>
          <cell r="C123" t="str">
            <v>Services liés à l'habitation</v>
          </cell>
        </row>
        <row r="124">
          <cell r="B124">
            <v>110600</v>
          </cell>
          <cell r="C124" t="str">
            <v xml:space="preserve">SANTÉ </v>
          </cell>
        </row>
        <row r="125">
          <cell r="B125">
            <v>110610</v>
          </cell>
          <cell r="C125" t="str">
            <v xml:space="preserve">PRODUITS ET APPAREILS THERAPEUTIQUES; MATERIEL MEDICAL </v>
          </cell>
        </row>
        <row r="126">
          <cell r="B126">
            <v>110611</v>
          </cell>
          <cell r="C126" t="str">
            <v xml:space="preserve">Produits pharmaceutiques </v>
          </cell>
        </row>
        <row r="127">
          <cell r="B127">
            <v>1106111</v>
          </cell>
          <cell r="C127" t="str">
            <v xml:space="preserve">Produits pharmaceutiques </v>
          </cell>
        </row>
        <row r="128">
          <cell r="B128">
            <v>110612</v>
          </cell>
          <cell r="C128" t="str">
            <v xml:space="preserve">Autres produits médicaux </v>
          </cell>
        </row>
        <row r="129">
          <cell r="B129">
            <v>1106121</v>
          </cell>
          <cell r="C129" t="str">
            <v>Autres produits médicaux</v>
          </cell>
        </row>
        <row r="130">
          <cell r="B130">
            <v>110613</v>
          </cell>
          <cell r="C130" t="str">
            <v xml:space="preserve">Appareils et matériels thérapeutiques </v>
          </cell>
        </row>
        <row r="131">
          <cell r="B131">
            <v>1106131</v>
          </cell>
          <cell r="C131" t="str">
            <v xml:space="preserve">Appareils et matériels thérapeutiques </v>
          </cell>
        </row>
        <row r="132">
          <cell r="B132">
            <v>110620</v>
          </cell>
          <cell r="C132" t="str">
            <v xml:space="preserve">SERVICES DE CONSULTATION EXTERNE </v>
          </cell>
        </row>
        <row r="133">
          <cell r="B133">
            <v>110621</v>
          </cell>
          <cell r="C133" t="str">
            <v xml:space="preserve">Services médicaux </v>
          </cell>
        </row>
        <row r="134">
          <cell r="B134">
            <v>1106211</v>
          </cell>
          <cell r="C134" t="str">
            <v xml:space="preserve">Services médicaux </v>
          </cell>
        </row>
        <row r="135">
          <cell r="B135">
            <v>110622</v>
          </cell>
          <cell r="C135" t="str">
            <v xml:space="preserve">Services dentaires </v>
          </cell>
        </row>
        <row r="136">
          <cell r="B136">
            <v>1106221</v>
          </cell>
          <cell r="C136" t="str">
            <v xml:space="preserve">Services dentaires </v>
          </cell>
        </row>
        <row r="137">
          <cell r="B137">
            <v>110623</v>
          </cell>
          <cell r="C137" t="str">
            <v xml:space="preserve">Services paramédicaux </v>
          </cell>
        </row>
        <row r="138">
          <cell r="B138">
            <v>1106231</v>
          </cell>
          <cell r="C138" t="str">
            <v xml:space="preserve">Services paramédicaux </v>
          </cell>
        </row>
        <row r="139">
          <cell r="B139">
            <v>110630</v>
          </cell>
          <cell r="C139" t="str">
            <v xml:space="preserve">SERVICES HOSPITALIERS </v>
          </cell>
        </row>
        <row r="140">
          <cell r="B140">
            <v>110631</v>
          </cell>
          <cell r="C140" t="str">
            <v xml:space="preserve">Services hospitaliers </v>
          </cell>
        </row>
        <row r="141">
          <cell r="B141">
            <v>1106311</v>
          </cell>
          <cell r="C141" t="str">
            <v xml:space="preserve">Services hospitaliers </v>
          </cell>
        </row>
        <row r="142">
          <cell r="B142">
            <v>110700</v>
          </cell>
          <cell r="C142" t="str">
            <v xml:space="preserve">TRANSPORTS  </v>
          </cell>
        </row>
        <row r="143">
          <cell r="B143">
            <v>110710</v>
          </cell>
          <cell r="C143" t="str">
            <v xml:space="preserve">ACHATS DE VÉHICULES </v>
          </cell>
        </row>
        <row r="144">
          <cell r="B144">
            <v>110711</v>
          </cell>
          <cell r="C144" t="str">
            <v xml:space="preserve">Voitures particulières </v>
          </cell>
        </row>
        <row r="145">
          <cell r="B145">
            <v>1107111</v>
          </cell>
          <cell r="C145" t="str">
            <v xml:space="preserve">Voitures particulières, Minibus, etc. </v>
          </cell>
        </row>
        <row r="146">
          <cell r="B146">
            <v>110712</v>
          </cell>
          <cell r="C146" t="str">
            <v xml:space="preserve">Motocycles </v>
          </cell>
        </row>
        <row r="147">
          <cell r="B147">
            <v>1107121</v>
          </cell>
          <cell r="C147" t="str">
            <v xml:space="preserve">Motocycles </v>
          </cell>
        </row>
        <row r="148">
          <cell r="B148">
            <v>110713</v>
          </cell>
          <cell r="C148" t="str">
            <v xml:space="preserve">Bicyclettes </v>
          </cell>
        </row>
        <row r="149">
          <cell r="B149">
            <v>1107131</v>
          </cell>
          <cell r="C149" t="str">
            <v xml:space="preserve">Bicyclettes </v>
          </cell>
        </row>
        <row r="150">
          <cell r="B150">
            <v>110714</v>
          </cell>
          <cell r="C150" t="str">
            <v xml:space="preserve">Véhicules à traction animale </v>
          </cell>
        </row>
        <row r="151">
          <cell r="B151">
            <v>1107141</v>
          </cell>
          <cell r="C151" t="str">
            <v xml:space="preserve">Véhicules à traction animale </v>
          </cell>
        </row>
        <row r="152">
          <cell r="B152">
            <v>110720</v>
          </cell>
          <cell r="C152" t="str">
            <v xml:space="preserve">UTILISATION DES VEHICULES PERSONNELS </v>
          </cell>
        </row>
        <row r="153">
          <cell r="B153">
            <v>110722</v>
          </cell>
          <cell r="C153" t="str">
            <v xml:space="preserve">Carburants et lubrifiants pour véhicules personnels </v>
          </cell>
        </row>
        <row r="154">
          <cell r="B154">
            <v>1107221</v>
          </cell>
          <cell r="C154" t="str">
            <v xml:space="preserve">Carburants et lubrifiants  </v>
          </cell>
        </row>
        <row r="155">
          <cell r="B155">
            <v>110723</v>
          </cell>
          <cell r="C155" t="str">
            <v xml:space="preserve">Entretien et réparation des véhicules personnels </v>
          </cell>
        </row>
        <row r="156">
          <cell r="B156">
            <v>1107231</v>
          </cell>
          <cell r="C156" t="str">
            <v>Entretien des véhicules personnels</v>
          </cell>
        </row>
        <row r="157">
          <cell r="B157">
            <v>110724</v>
          </cell>
          <cell r="C157" t="str">
            <v xml:space="preserve">Autres services relatifs aux véhicules personnels </v>
          </cell>
        </row>
        <row r="158">
          <cell r="B158">
            <v>1107241</v>
          </cell>
          <cell r="C158" t="str">
            <v xml:space="preserve">Autres services relatifs aux véhicules personnels </v>
          </cell>
        </row>
        <row r="159">
          <cell r="B159">
            <v>110730</v>
          </cell>
          <cell r="C159" t="str">
            <v xml:space="preserve">SERVICES DE TRANSPORT </v>
          </cell>
        </row>
        <row r="160">
          <cell r="B160">
            <v>110731</v>
          </cell>
          <cell r="C160" t="str">
            <v xml:space="preserve">Transport de voyageurs par chemin de fer </v>
          </cell>
        </row>
        <row r="161">
          <cell r="B161">
            <v>1107311</v>
          </cell>
          <cell r="C161" t="str">
            <v>Transport de voyageurs par chemin de fer</v>
          </cell>
        </row>
        <row r="162">
          <cell r="B162">
            <v>110732</v>
          </cell>
          <cell r="C162" t="str">
            <v xml:space="preserve">Transport de voyageurs par route </v>
          </cell>
        </row>
        <row r="163">
          <cell r="B163">
            <v>1107321</v>
          </cell>
          <cell r="C163" t="str">
            <v xml:space="preserve">Transport de voyageurs par route  </v>
          </cell>
        </row>
        <row r="164">
          <cell r="B164">
            <v>110733</v>
          </cell>
          <cell r="C164" t="str">
            <v xml:space="preserve">Transport de voyageurs par air </v>
          </cell>
        </row>
        <row r="165">
          <cell r="B165">
            <v>1107331</v>
          </cell>
          <cell r="C165" t="str">
            <v>Transport de voyageurs par air</v>
          </cell>
        </row>
        <row r="166">
          <cell r="B166">
            <v>110734</v>
          </cell>
          <cell r="C166" t="str">
            <v xml:space="preserve">Transport de voyageurs par mer et voies navigables intérieures </v>
          </cell>
        </row>
        <row r="167">
          <cell r="B167">
            <v>1107341</v>
          </cell>
          <cell r="C167" t="str">
            <v xml:space="preserve">Transport de voyageurs par mer et voies navigables intérieures </v>
          </cell>
        </row>
        <row r="168">
          <cell r="B168">
            <v>110735</v>
          </cell>
          <cell r="C168" t="str">
            <v xml:space="preserve">Transport combiné de voyageurs </v>
          </cell>
        </row>
        <row r="169">
          <cell r="B169">
            <v>1107351</v>
          </cell>
          <cell r="C169" t="str">
            <v xml:space="preserve">Transport combiné de voyageurs </v>
          </cell>
        </row>
        <row r="170">
          <cell r="B170">
            <v>110736</v>
          </cell>
          <cell r="C170" t="str">
            <v xml:space="preserve">Autres achats de services de transport </v>
          </cell>
        </row>
        <row r="171">
          <cell r="B171">
            <v>1107361</v>
          </cell>
          <cell r="C171" t="str">
            <v>Autres achats de services de transport</v>
          </cell>
        </row>
        <row r="172">
          <cell r="B172">
            <v>110800</v>
          </cell>
          <cell r="C172" t="str">
            <v xml:space="preserve">COMMUNICATIONS </v>
          </cell>
        </row>
        <row r="173">
          <cell r="B173">
            <v>110810</v>
          </cell>
          <cell r="C173" t="str">
            <v xml:space="preserve">SERVICES POSTAUX </v>
          </cell>
        </row>
        <row r="174">
          <cell r="B174">
            <v>110811</v>
          </cell>
          <cell r="C174" t="str">
            <v xml:space="preserve">Services postaux </v>
          </cell>
        </row>
        <row r="175">
          <cell r="B175">
            <v>1108111</v>
          </cell>
          <cell r="C175" t="str">
            <v>Services postaux</v>
          </cell>
        </row>
        <row r="176">
          <cell r="B176">
            <v>110820</v>
          </cell>
          <cell r="C176" t="str">
            <v xml:space="preserve">Téléphones et télécopieurs </v>
          </cell>
        </row>
        <row r="177">
          <cell r="B177">
            <v>110821</v>
          </cell>
          <cell r="C177" t="str">
            <v xml:space="preserve">TELEPHONES ET TELECOPIEURS </v>
          </cell>
        </row>
        <row r="178">
          <cell r="B178">
            <v>1108211</v>
          </cell>
          <cell r="C178" t="str">
            <v>Téléphones et télécopieurs</v>
          </cell>
        </row>
        <row r="179">
          <cell r="B179">
            <v>110830</v>
          </cell>
          <cell r="C179" t="str">
            <v xml:space="preserve">Services de téléphone et de télécopie </v>
          </cell>
        </row>
        <row r="180">
          <cell r="B180">
            <v>110831</v>
          </cell>
          <cell r="C180" t="str">
            <v xml:space="preserve">Services de téléphone et de télécopie </v>
          </cell>
        </row>
        <row r="181">
          <cell r="B181">
            <v>1108311</v>
          </cell>
          <cell r="C181" t="str">
            <v xml:space="preserve">Services de téléphone et de télécopie </v>
          </cell>
        </row>
        <row r="182">
          <cell r="B182">
            <v>110900</v>
          </cell>
          <cell r="C182" t="str">
            <v xml:space="preserve">LOISIRS ET CULTURE </v>
          </cell>
        </row>
        <row r="183">
          <cell r="B183">
            <v>110910</v>
          </cell>
          <cell r="C183" t="str">
            <v xml:space="preserve">ÉQUIPEMENTS AUDIOVISUELS, PHOTOGRAPHIQUES ET INFORMATIQUES </v>
          </cell>
        </row>
        <row r="184">
          <cell r="B184">
            <v>110911</v>
          </cell>
          <cell r="C184" t="str">
            <v xml:space="preserve">Équipements audiovisuels, photographiques et informatiques </v>
          </cell>
        </row>
        <row r="185">
          <cell r="B185">
            <v>1109111</v>
          </cell>
          <cell r="C185" t="str">
            <v xml:space="preserve">Équipements audiovisuels, photographiques et informatiques </v>
          </cell>
        </row>
        <row r="186">
          <cell r="B186">
            <v>110914</v>
          </cell>
          <cell r="C186" t="str">
            <v xml:space="preserve">Supports d’enregistrement </v>
          </cell>
        </row>
        <row r="187">
          <cell r="B187">
            <v>1109141</v>
          </cell>
          <cell r="C187" t="str">
            <v xml:space="preserve">Supports d’enregistrement </v>
          </cell>
        </row>
        <row r="188">
          <cell r="B188">
            <v>110915</v>
          </cell>
          <cell r="C188" t="str">
            <v xml:space="preserve">Réparation des équipements audiovisuels, photographiques et informatiques </v>
          </cell>
        </row>
        <row r="189">
          <cell r="B189">
            <v>1109151</v>
          </cell>
          <cell r="C189" t="str">
            <v xml:space="preserve">Réparation des équipements audiovisuels, photographiques et informatiques </v>
          </cell>
        </row>
        <row r="190">
          <cell r="B190">
            <v>110920</v>
          </cell>
          <cell r="C190" t="str">
            <v xml:space="preserve">AUTRES PRINCIPAUX BIENS DURABLES RECREATIFS ET CULTURELS </v>
          </cell>
        </row>
        <row r="191">
          <cell r="B191">
            <v>110921</v>
          </cell>
          <cell r="C191" t="str">
            <v>Principaux biens durables pour services récréatifs d’intérieur et de plein air</v>
          </cell>
        </row>
        <row r="192">
          <cell r="B192">
            <v>1109211</v>
          </cell>
          <cell r="C192" t="str">
            <v>Principaux biens durables pour services récréatifs de plein air</v>
          </cell>
        </row>
        <row r="193">
          <cell r="B193">
            <v>110923</v>
          </cell>
          <cell r="C193" t="str">
            <v>Entretien  des autres principaux  biens durables pour les services récréatifs et  culturels</v>
          </cell>
        </row>
        <row r="194">
          <cell r="B194">
            <v>1109231</v>
          </cell>
          <cell r="C194" t="str">
            <v>Entretien des autres principaux  biens durables pour les services récréatifs et  culturels</v>
          </cell>
        </row>
        <row r="195">
          <cell r="B195">
            <v>110930</v>
          </cell>
          <cell r="C195" t="str">
            <v>AUTRES ARTICLES ET EQUIPEMENTS DE LOISIRS, JARDINS ET ANIMAUX DOMESTIQUES</v>
          </cell>
        </row>
        <row r="196">
          <cell r="B196">
            <v>110931</v>
          </cell>
          <cell r="C196" t="str">
            <v xml:space="preserve">Autres articles et équipement de loisirs </v>
          </cell>
        </row>
        <row r="197">
          <cell r="B197">
            <v>1109311</v>
          </cell>
          <cell r="C197" t="str">
            <v xml:space="preserve">Autres articles de loisirs </v>
          </cell>
        </row>
        <row r="198">
          <cell r="B198">
            <v>110933</v>
          </cell>
          <cell r="C198" t="str">
            <v>Jardins et animaux domestiques</v>
          </cell>
        </row>
        <row r="199">
          <cell r="B199">
            <v>1109331</v>
          </cell>
          <cell r="C199" t="str">
            <v>Jardins et animaux domestiques</v>
          </cell>
        </row>
        <row r="200">
          <cell r="B200">
            <v>110935</v>
          </cell>
          <cell r="C200" t="str">
            <v xml:space="preserve">Services vétérinaires et autres services pour animaux domestiques </v>
          </cell>
        </row>
        <row r="201">
          <cell r="B201">
            <v>1109351</v>
          </cell>
          <cell r="C201" t="str">
            <v xml:space="preserve">Services vétérinaires et autres services pour animaux domestiques </v>
          </cell>
        </row>
        <row r="202">
          <cell r="B202">
            <v>110940</v>
          </cell>
          <cell r="C202" t="str">
            <v xml:space="preserve">Services récréatifs et culturels </v>
          </cell>
        </row>
        <row r="203">
          <cell r="B203">
            <v>110941</v>
          </cell>
          <cell r="C203" t="str">
            <v xml:space="preserve">Services sportifs et récréatifs </v>
          </cell>
        </row>
        <row r="204">
          <cell r="B204">
            <v>1109411</v>
          </cell>
          <cell r="C204" t="str">
            <v xml:space="preserve">Services sportifs et récréatifs </v>
          </cell>
        </row>
        <row r="205">
          <cell r="B205">
            <v>110942</v>
          </cell>
          <cell r="C205" t="str">
            <v xml:space="preserve">Services culturels </v>
          </cell>
        </row>
        <row r="206">
          <cell r="B206">
            <v>1109421</v>
          </cell>
          <cell r="C206" t="str">
            <v>Services culturels</v>
          </cell>
        </row>
        <row r="207">
          <cell r="B207">
            <v>110943</v>
          </cell>
          <cell r="C207" t="str">
            <v xml:space="preserve">JEUX DE HASARD </v>
          </cell>
        </row>
        <row r="208">
          <cell r="B208">
            <v>1109431</v>
          </cell>
          <cell r="C208" t="str">
            <v xml:space="preserve">Jeux de hasard </v>
          </cell>
        </row>
        <row r="209">
          <cell r="B209">
            <v>110950</v>
          </cell>
          <cell r="C209" t="str">
            <v xml:space="preserve">Journaux, livres et papeterie </v>
          </cell>
        </row>
        <row r="210">
          <cell r="B210">
            <v>110951</v>
          </cell>
          <cell r="C210" t="str">
            <v xml:space="preserve">Journaux, livres et papeterie </v>
          </cell>
        </row>
        <row r="211">
          <cell r="B211">
            <v>1109511</v>
          </cell>
          <cell r="C211" t="str">
            <v xml:space="preserve">Journaux, livres et papeterie </v>
          </cell>
        </row>
        <row r="212">
          <cell r="B212">
            <v>110960</v>
          </cell>
          <cell r="C212" t="str">
            <v>VOYAGES ORGANISES</v>
          </cell>
        </row>
        <row r="213">
          <cell r="B213">
            <v>110961</v>
          </cell>
          <cell r="C213" t="str">
            <v xml:space="preserve">Voyages organisés </v>
          </cell>
        </row>
        <row r="214">
          <cell r="B214">
            <v>1109611</v>
          </cell>
          <cell r="C214" t="str">
            <v xml:space="preserve">Voyages organisés </v>
          </cell>
        </row>
        <row r="215">
          <cell r="B215">
            <v>111000</v>
          </cell>
          <cell r="C215" t="str">
            <v xml:space="preserve">EDUCATION </v>
          </cell>
        </row>
        <row r="216">
          <cell r="B216">
            <v>111010</v>
          </cell>
          <cell r="C216" t="str">
            <v xml:space="preserve">EDUCATION </v>
          </cell>
        </row>
        <row r="217">
          <cell r="B217">
            <v>111011</v>
          </cell>
          <cell r="C217" t="str">
            <v xml:space="preserve">Education </v>
          </cell>
        </row>
        <row r="218">
          <cell r="B218">
            <v>1110111</v>
          </cell>
          <cell r="C218" t="str">
            <v xml:space="preserve">Education </v>
          </cell>
        </row>
        <row r="219">
          <cell r="B219">
            <v>111100</v>
          </cell>
          <cell r="C219" t="str">
            <v xml:space="preserve">RESTAURANTS ET HOTELS </v>
          </cell>
        </row>
        <row r="220">
          <cell r="B220">
            <v>111110</v>
          </cell>
          <cell r="C220" t="str">
            <v xml:space="preserve">Services de restauration </v>
          </cell>
        </row>
        <row r="221">
          <cell r="B221">
            <v>111111</v>
          </cell>
          <cell r="C221" t="str">
            <v xml:space="preserve">Services de restauration </v>
          </cell>
        </row>
        <row r="222">
          <cell r="B222">
            <v>1111111</v>
          </cell>
          <cell r="C222" t="str">
            <v xml:space="preserve">Services de restauration </v>
          </cell>
        </row>
        <row r="223">
          <cell r="B223">
            <v>111120</v>
          </cell>
          <cell r="C223" t="str">
            <v xml:space="preserve">Services d'hébergement  </v>
          </cell>
        </row>
        <row r="224">
          <cell r="B224">
            <v>111121</v>
          </cell>
          <cell r="C224" t="str">
            <v xml:space="preserve">Services d'hébergement  </v>
          </cell>
        </row>
        <row r="225">
          <cell r="B225">
            <v>1111211</v>
          </cell>
          <cell r="C225" t="str">
            <v xml:space="preserve">Services d'hébergement   </v>
          </cell>
        </row>
        <row r="226">
          <cell r="B226">
            <v>111200</v>
          </cell>
          <cell r="C226" t="str">
            <v xml:space="preserve">AUTRES BIENS ET SERVICES </v>
          </cell>
        </row>
        <row r="227">
          <cell r="B227">
            <v>111210</v>
          </cell>
          <cell r="C227" t="str">
            <v xml:space="preserve">Soins personnels </v>
          </cell>
        </row>
        <row r="228">
          <cell r="B228">
            <v>111211</v>
          </cell>
          <cell r="C228" t="str">
            <v xml:space="preserve">Salons de coiffure et esthétique corporelle </v>
          </cell>
        </row>
        <row r="229">
          <cell r="B229">
            <v>1112111</v>
          </cell>
          <cell r="C229" t="str">
            <v xml:space="preserve">Salons de coiffure et esthétique  </v>
          </cell>
        </row>
        <row r="230">
          <cell r="B230">
            <v>111212</v>
          </cell>
          <cell r="C230" t="str">
            <v xml:space="preserve">Appareils, articles et produits pour les soins personnels </v>
          </cell>
        </row>
        <row r="231">
          <cell r="B231">
            <v>1112121</v>
          </cell>
          <cell r="C231" t="str">
            <v xml:space="preserve">Appareils, articles et produits pour les soins personnels </v>
          </cell>
        </row>
        <row r="232">
          <cell r="B232">
            <v>111220</v>
          </cell>
          <cell r="C232" t="str">
            <v xml:space="preserve">PROSTITUTION  </v>
          </cell>
        </row>
        <row r="233">
          <cell r="B233">
            <v>111221</v>
          </cell>
          <cell r="C233" t="str">
            <v xml:space="preserve">Prostitution </v>
          </cell>
        </row>
        <row r="234">
          <cell r="B234">
            <v>1112211</v>
          </cell>
          <cell r="C234" t="str">
            <v xml:space="preserve">Prostitution </v>
          </cell>
        </row>
        <row r="235">
          <cell r="B235">
            <v>111230</v>
          </cell>
          <cell r="C235" t="str">
            <v xml:space="preserve">Effets personnels n.d.a </v>
          </cell>
        </row>
        <row r="236">
          <cell r="B236">
            <v>111231</v>
          </cell>
          <cell r="C236" t="str">
            <v xml:space="preserve">Articles de bijouterie, de joaillerie et d’horlogerie </v>
          </cell>
        </row>
        <row r="237">
          <cell r="B237">
            <v>1112311</v>
          </cell>
          <cell r="C237" t="str">
            <v>Articles de bijouterie, de joaillerie et d’horlogerie</v>
          </cell>
        </row>
        <row r="238">
          <cell r="B238">
            <v>111232</v>
          </cell>
          <cell r="C238" t="str">
            <v xml:space="preserve">Autres effets personnels </v>
          </cell>
        </row>
        <row r="239">
          <cell r="B239">
            <v>1112321</v>
          </cell>
          <cell r="C239" t="str">
            <v xml:space="preserve">Autres effets personnels </v>
          </cell>
        </row>
        <row r="240">
          <cell r="B240">
            <v>111240</v>
          </cell>
          <cell r="C240" t="str">
            <v xml:space="preserve">Protection sociale </v>
          </cell>
        </row>
        <row r="241">
          <cell r="B241">
            <v>111241</v>
          </cell>
          <cell r="C241" t="str">
            <v xml:space="preserve">Protection sociale </v>
          </cell>
        </row>
        <row r="242">
          <cell r="B242">
            <v>1112411</v>
          </cell>
          <cell r="C242" t="str">
            <v xml:space="preserve">Protection sociale </v>
          </cell>
        </row>
        <row r="243">
          <cell r="B243">
            <v>111250</v>
          </cell>
          <cell r="C243" t="str">
            <v xml:space="preserve">Assurances </v>
          </cell>
        </row>
        <row r="244">
          <cell r="B244">
            <v>111251</v>
          </cell>
          <cell r="C244" t="str">
            <v xml:space="preserve">Assurance </v>
          </cell>
        </row>
        <row r="245">
          <cell r="B245">
            <v>1112511</v>
          </cell>
          <cell r="C245" t="str">
            <v xml:space="preserve">Assurance </v>
          </cell>
        </row>
        <row r="246">
          <cell r="B246">
            <v>111260</v>
          </cell>
          <cell r="C246" t="str">
            <v xml:space="preserve">Services financiers. </v>
          </cell>
        </row>
        <row r="247">
          <cell r="B247">
            <v>111261</v>
          </cell>
          <cell r="C247" t="str">
            <v xml:space="preserve">SIFIM </v>
          </cell>
        </row>
        <row r="248">
          <cell r="B248">
            <v>1112611</v>
          </cell>
          <cell r="C248" t="str">
            <v xml:space="preserve">SIFIM </v>
          </cell>
        </row>
        <row r="249">
          <cell r="B249">
            <v>111262</v>
          </cell>
          <cell r="C249" t="str">
            <v xml:space="preserve">Autres services financiers n.c.a. </v>
          </cell>
        </row>
        <row r="250">
          <cell r="B250">
            <v>1112621</v>
          </cell>
          <cell r="C250" t="str">
            <v xml:space="preserve">Autres services financiers n.c.a. </v>
          </cell>
        </row>
        <row r="251">
          <cell r="B251">
            <v>111270</v>
          </cell>
          <cell r="C251" t="str">
            <v>Autres services n.c.a. </v>
          </cell>
        </row>
        <row r="252">
          <cell r="B252">
            <v>111271</v>
          </cell>
          <cell r="C252" t="str">
            <v xml:space="preserve">Autres services n.c.a </v>
          </cell>
        </row>
        <row r="253">
          <cell r="B253">
            <v>1112711</v>
          </cell>
          <cell r="C253" t="str">
            <v xml:space="preserve">Autres services n.c.a </v>
          </cell>
        </row>
        <row r="254">
          <cell r="B254">
            <v>111300</v>
          </cell>
          <cell r="C254" t="str">
            <v>ACHATS NETS A L’ETRANGER</v>
          </cell>
        </row>
        <row r="255">
          <cell r="B255">
            <v>111310</v>
          </cell>
          <cell r="C255" t="str">
            <v>ACHATS NETS A L’ETRANGER</v>
          </cell>
        </row>
        <row r="256">
          <cell r="B256">
            <v>111311</v>
          </cell>
          <cell r="C256" t="str">
            <v>Achats nets à l’étranger</v>
          </cell>
        </row>
        <row r="257">
          <cell r="B257">
            <v>1113111</v>
          </cell>
          <cell r="C257" t="str">
            <v>Achats faits par  les ménages résidents dans le reste du monde</v>
          </cell>
        </row>
        <row r="258">
          <cell r="B258">
            <v>1113112</v>
          </cell>
          <cell r="C258" t="str">
            <v>Achats  faits par les ménages non résidents sur le territoire économique du pays</v>
          </cell>
        </row>
        <row r="259">
          <cell r="B259">
            <v>120000</v>
          </cell>
          <cell r="C259" t="str">
            <v xml:space="preserve">Dépenses de consommation individuelle à la charge des institutions sans but lucratif au service des ménages </v>
          </cell>
        </row>
        <row r="260">
          <cell r="B260">
            <v>120100</v>
          </cell>
          <cell r="C260" t="str">
            <v xml:space="preserve">Dépenses de consommation individuelle à la charge des institutions sans but lucratif au service des ménages </v>
          </cell>
        </row>
        <row r="261">
          <cell r="B261">
            <v>120110</v>
          </cell>
          <cell r="C261" t="str">
            <v xml:space="preserve">Dépenses de consommation individuelle à la charge des institutions sans but lucratif au service des ménages </v>
          </cell>
        </row>
        <row r="262">
          <cell r="B262">
            <v>1201111</v>
          </cell>
          <cell r="C262" t="str">
            <v xml:space="preserve">Dépenses de consommation individuelle à la charge des institutions sans but lucratif au service des ménages </v>
          </cell>
        </row>
        <row r="263">
          <cell r="B263">
            <v>130000</v>
          </cell>
          <cell r="C263" t="str">
            <v xml:space="preserve">Dépenses de consommation individuelle à la charge des administrations publiques </v>
          </cell>
        </row>
        <row r="264">
          <cell r="B264">
            <v>130100</v>
          </cell>
          <cell r="C264" t="str">
            <v xml:space="preserve">LOGEMENT </v>
          </cell>
        </row>
        <row r="265">
          <cell r="B265">
            <v>130110</v>
          </cell>
          <cell r="C265" t="str">
            <v>LOGEMENT</v>
          </cell>
        </row>
        <row r="266">
          <cell r="B266">
            <v>130111</v>
          </cell>
          <cell r="C266" t="str">
            <v>Logement</v>
          </cell>
        </row>
        <row r="267">
          <cell r="B267">
            <v>1301111</v>
          </cell>
          <cell r="C267" t="str">
            <v xml:space="preserve">Logement </v>
          </cell>
        </row>
        <row r="268">
          <cell r="B268">
            <v>130200</v>
          </cell>
          <cell r="C268" t="str">
            <v xml:space="preserve">SANTE </v>
          </cell>
        </row>
        <row r="269">
          <cell r="B269">
            <v>130210</v>
          </cell>
          <cell r="C269" t="str">
            <v xml:space="preserve">PRESTATIONS MEDICALES ET REMBOURSEMENTS ¶ </v>
          </cell>
        </row>
        <row r="270">
          <cell r="B270">
            <v>130211</v>
          </cell>
          <cell r="C270" t="str">
            <v>Produits et appareils thérapeutiques; matériel médical</v>
          </cell>
        </row>
        <row r="271">
          <cell r="B271">
            <v>1302111</v>
          </cell>
          <cell r="C271" t="str">
            <v xml:space="preserve">Produits pharmaceutiques  </v>
          </cell>
        </row>
        <row r="272">
          <cell r="B272">
            <v>1302112</v>
          </cell>
          <cell r="C272" t="str">
            <v xml:space="preserve">Autres produits médicaux  </v>
          </cell>
        </row>
        <row r="273">
          <cell r="B273">
            <v>1302113</v>
          </cell>
          <cell r="C273" t="str">
            <v xml:space="preserve">Appareils et matériel thérapeutiques </v>
          </cell>
        </row>
        <row r="274">
          <cell r="B274">
            <v>130212</v>
          </cell>
          <cell r="C274" t="str">
            <v>SERVICES DE SANTE</v>
          </cell>
        </row>
        <row r="275">
          <cell r="B275">
            <v>1302121</v>
          </cell>
          <cell r="C275" t="str">
            <v xml:space="preserve">Services médicaux de consultation externe </v>
          </cell>
        </row>
        <row r="276">
          <cell r="B276">
            <v>1302122</v>
          </cell>
          <cell r="C276" t="str">
            <v>Services dentaires de consultation externe</v>
          </cell>
        </row>
        <row r="277">
          <cell r="B277">
            <v>1302123</v>
          </cell>
          <cell r="C277" t="str">
            <v xml:space="preserve">Services paramédicaux externes </v>
          </cell>
        </row>
        <row r="278">
          <cell r="B278">
            <v>1302124</v>
          </cell>
          <cell r="C278" t="str">
            <v xml:space="preserve">Services hospitaliers </v>
          </cell>
        </row>
        <row r="279">
          <cell r="B279">
            <v>130220</v>
          </cell>
          <cell r="C279" t="str">
            <v xml:space="preserve">PRODUCTION DE SERVICES DE SANTE  </v>
          </cell>
        </row>
        <row r="280">
          <cell r="B280">
            <v>130221</v>
          </cell>
          <cell r="C280" t="str">
            <v>Rémunération des salariés</v>
          </cell>
        </row>
        <row r="281">
          <cell r="B281">
            <v>1302211</v>
          </cell>
          <cell r="C281" t="str">
            <v>Rémunération des salariés</v>
          </cell>
        </row>
        <row r="282">
          <cell r="B282">
            <v>130222</v>
          </cell>
          <cell r="C282" t="str">
            <v>Consommation intermédiaire</v>
          </cell>
        </row>
        <row r="283">
          <cell r="B283">
            <v>1302221</v>
          </cell>
          <cell r="C283" t="str">
            <v>Consommation intermédiaire</v>
          </cell>
        </row>
        <row r="284">
          <cell r="B284">
            <v>130223</v>
          </cell>
          <cell r="C284" t="str">
            <v xml:space="preserve">Excédent brut d'exploitation </v>
          </cell>
        </row>
        <row r="285">
          <cell r="B285">
            <v>1302231</v>
          </cell>
          <cell r="C285" t="str">
            <v xml:space="preserve">Excédent brut d'exploitation </v>
          </cell>
        </row>
        <row r="286">
          <cell r="B286">
            <v>130224</v>
          </cell>
          <cell r="C286" t="str">
            <v>Impôts nets sur la production</v>
          </cell>
        </row>
        <row r="287">
          <cell r="B287">
            <v>1302241</v>
          </cell>
          <cell r="C287" t="str">
            <v xml:space="preserve">Impôts nets sur la production </v>
          </cell>
        </row>
        <row r="288">
          <cell r="B288">
            <v>130225</v>
          </cell>
          <cell r="C288" t="str">
            <v xml:space="preserve">Recettes sur les ventes </v>
          </cell>
        </row>
        <row r="289">
          <cell r="B289">
            <v>1302251</v>
          </cell>
          <cell r="C289" t="str">
            <v xml:space="preserve">Recettes sur les ventes </v>
          </cell>
        </row>
        <row r="290">
          <cell r="B290">
            <v>130300</v>
          </cell>
          <cell r="C290" t="str">
            <v xml:space="preserve">LOISIRS ET CULTURE  </v>
          </cell>
        </row>
        <row r="291">
          <cell r="B291">
            <v>130310</v>
          </cell>
          <cell r="C291" t="str">
            <v xml:space="preserve">LOISIRS ET CULTURE  </v>
          </cell>
        </row>
        <row r="292">
          <cell r="B292">
            <v>130311</v>
          </cell>
          <cell r="C292" t="str">
            <v xml:space="preserve">Loisirs et cultures </v>
          </cell>
        </row>
        <row r="293">
          <cell r="B293">
            <v>1303111</v>
          </cell>
          <cell r="C293" t="str">
            <v xml:space="preserve">Loisirs et cultures </v>
          </cell>
        </row>
        <row r="294">
          <cell r="B294">
            <v>130400</v>
          </cell>
          <cell r="C294" t="str">
            <v xml:space="preserve">ENSEIGNEMENT  </v>
          </cell>
        </row>
        <row r="295">
          <cell r="B295">
            <v>130410</v>
          </cell>
          <cell r="C295" t="str">
            <v>PRESTATIONS SCOLAIRES ET REMBOURSEMENTS</v>
          </cell>
        </row>
        <row r="296">
          <cell r="B296">
            <v>130411</v>
          </cell>
          <cell r="C296" t="str">
            <v>Prestations scolaires et remboursements</v>
          </cell>
        </row>
        <row r="297">
          <cell r="B297">
            <v>1304111</v>
          </cell>
          <cell r="C297" t="str">
            <v xml:space="preserve">Prestations scolaires et remboursements </v>
          </cell>
        </row>
        <row r="298">
          <cell r="B298">
            <v>130420</v>
          </cell>
          <cell r="C298" t="str">
            <v xml:space="preserve">PRODUCTION DE SERVICES D’ENSEIGNEMENT </v>
          </cell>
        </row>
        <row r="299">
          <cell r="B299">
            <v>130421</v>
          </cell>
          <cell r="C299" t="str">
            <v>Rémunération des salariés</v>
          </cell>
        </row>
        <row r="300">
          <cell r="B300">
            <v>1304211</v>
          </cell>
          <cell r="C300" t="str">
            <v>Rémunération des salariés</v>
          </cell>
        </row>
        <row r="301">
          <cell r="B301">
            <v>130422</v>
          </cell>
          <cell r="C301" t="str">
            <v>Consommation intermédiaire</v>
          </cell>
        </row>
        <row r="302">
          <cell r="B302">
            <v>1304221</v>
          </cell>
          <cell r="C302" t="str">
            <v>Consommation intermédiaire</v>
          </cell>
        </row>
        <row r="303">
          <cell r="B303">
            <v>130423</v>
          </cell>
          <cell r="C303" t="str">
            <v xml:space="preserve">Excédent brut d'exploitation </v>
          </cell>
        </row>
        <row r="304">
          <cell r="B304">
            <v>1304231</v>
          </cell>
          <cell r="C304" t="str">
            <v xml:space="preserve">Excédent brut d'exploitation </v>
          </cell>
        </row>
        <row r="305">
          <cell r="B305">
            <v>130424</v>
          </cell>
          <cell r="C305" t="str">
            <v>Impôts nets sur la production</v>
          </cell>
        </row>
        <row r="306">
          <cell r="B306">
            <v>1304241</v>
          </cell>
          <cell r="C306" t="str">
            <v xml:space="preserve">Impôts nets sur la production </v>
          </cell>
        </row>
        <row r="307">
          <cell r="B307">
            <v>130425</v>
          </cell>
          <cell r="C307" t="str">
            <v xml:space="preserve">Recettes sur les ventes </v>
          </cell>
        </row>
        <row r="308">
          <cell r="B308">
            <v>1304251</v>
          </cell>
          <cell r="C308" t="str">
            <v xml:space="preserve">Recettes sur les ventes </v>
          </cell>
        </row>
        <row r="309">
          <cell r="B309">
            <v>130500</v>
          </cell>
          <cell r="C309" t="str">
            <v>PROTECTION SOCIALE</v>
          </cell>
        </row>
        <row r="310">
          <cell r="B310">
            <v>130510</v>
          </cell>
          <cell r="C310" t="str">
            <v xml:space="preserve">PROTECTION SOCIALE  </v>
          </cell>
        </row>
        <row r="311">
          <cell r="B311">
            <v>130511</v>
          </cell>
          <cell r="C311" t="str">
            <v xml:space="preserve">Protection sociale : prestations en espèces ou en nature </v>
          </cell>
        </row>
        <row r="312">
          <cell r="B312">
            <v>1305111</v>
          </cell>
          <cell r="C312" t="str">
            <v>Protection sociale :</v>
          </cell>
        </row>
        <row r="313">
          <cell r="B313">
            <v>140000</v>
          </cell>
          <cell r="C313" t="str">
            <v>Dépenses de consommation collective à la charge des administrations publiques</v>
          </cell>
        </row>
        <row r="314">
          <cell r="B314">
            <v>140100</v>
          </cell>
          <cell r="C314" t="str">
            <v>Services collectifs</v>
          </cell>
        </row>
        <row r="315">
          <cell r="B315">
            <v>140110</v>
          </cell>
          <cell r="C315" t="str">
            <v>Services collectifs</v>
          </cell>
        </row>
        <row r="316">
          <cell r="B316">
            <v>140111</v>
          </cell>
          <cell r="C316" t="str">
            <v xml:space="preserve">Rémunération des salariés  </v>
          </cell>
        </row>
        <row r="317">
          <cell r="B317">
            <v>1401111</v>
          </cell>
          <cell r="C317" t="str">
            <v xml:space="preserve">Rémunération des salariés  </v>
          </cell>
        </row>
        <row r="318">
          <cell r="B318">
            <v>140112</v>
          </cell>
          <cell r="C318" t="str">
            <v xml:space="preserve">Consommation intermédiaire </v>
          </cell>
        </row>
        <row r="319">
          <cell r="B319">
            <v>1401121</v>
          </cell>
          <cell r="C319" t="str">
            <v xml:space="preserve">Consommation intermédiaire </v>
          </cell>
        </row>
        <row r="320">
          <cell r="B320">
            <v>140113</v>
          </cell>
          <cell r="C320" t="str">
            <v xml:space="preserve">Excédent brut d'opération </v>
          </cell>
        </row>
        <row r="321">
          <cell r="B321">
            <v>1401131</v>
          </cell>
          <cell r="C321" t="str">
            <v xml:space="preserve">Excédent brut d'exploitation </v>
          </cell>
        </row>
        <row r="322">
          <cell r="B322">
            <v>140114</v>
          </cell>
          <cell r="C322" t="str">
            <v xml:space="preserve">Impôts nets sur la production </v>
          </cell>
        </row>
        <row r="323">
          <cell r="B323">
            <v>1401141</v>
          </cell>
          <cell r="C323" t="str">
            <v xml:space="preserve">Impôts nets sur la production </v>
          </cell>
        </row>
        <row r="324">
          <cell r="B324">
            <v>140115</v>
          </cell>
          <cell r="C324" t="str">
            <v xml:space="preserve">Recettes issues des  ventes </v>
          </cell>
        </row>
        <row r="325">
          <cell r="B325">
            <v>1401151</v>
          </cell>
          <cell r="C325" t="str">
            <v xml:space="preserve">Recettes sur les  ventes </v>
          </cell>
        </row>
        <row r="326">
          <cell r="B326">
            <v>150000</v>
          </cell>
          <cell r="C326" t="str">
            <v>FORMATION BRUTE DE CAPITAL FIXE</v>
          </cell>
        </row>
        <row r="327">
          <cell r="B327">
            <v>150100</v>
          </cell>
          <cell r="C327" t="str">
            <v>MACHINES ET ÉQUIPEMENT ¶</v>
          </cell>
        </row>
        <row r="328">
          <cell r="B328">
            <v>150110</v>
          </cell>
          <cell r="C328" t="str">
            <v xml:space="preserve">PRODUCTION DE METAUX ET ÉQUIPEMENT </v>
          </cell>
        </row>
        <row r="329">
          <cell r="B329">
            <v>150111</v>
          </cell>
          <cell r="C329" t="str">
            <v xml:space="preserve">Produits fabriqués en métal, sauf machines et équipement </v>
          </cell>
        </row>
        <row r="330">
          <cell r="B330">
            <v>1501111</v>
          </cell>
          <cell r="C330" t="str">
            <v>Produits fabriqués en métal</v>
          </cell>
        </row>
        <row r="331">
          <cell r="B331">
            <v>150112</v>
          </cell>
          <cell r="C331" t="str">
            <v>Machines pour tout usage</v>
          </cell>
        </row>
        <row r="332">
          <cell r="B332">
            <v>1501121</v>
          </cell>
          <cell r="C332" t="str">
            <v>Machines pour tout usage</v>
          </cell>
        </row>
        <row r="333">
          <cell r="B333">
            <v>150113</v>
          </cell>
          <cell r="C333" t="str">
            <v xml:space="preserve">Machines a usage spécial </v>
          </cell>
        </row>
        <row r="334">
          <cell r="B334">
            <v>1501131</v>
          </cell>
          <cell r="C334" t="str">
            <v>Machines à usage spécial</v>
          </cell>
        </row>
        <row r="335">
          <cell r="B335">
            <v>150114</v>
          </cell>
          <cell r="C335" t="str">
            <v xml:space="preserve">Équipement électrique et optique </v>
          </cell>
        </row>
        <row r="336">
          <cell r="B336">
            <v>1501141</v>
          </cell>
          <cell r="C336" t="str">
            <v>Equipement électrique et optique</v>
          </cell>
        </row>
        <row r="337">
          <cell r="B337">
            <v>150115</v>
          </cell>
          <cell r="C337" t="str">
            <v xml:space="preserve">Autres produits manufacturés n.c.a </v>
          </cell>
        </row>
        <row r="338">
          <cell r="B338">
            <v>1501151</v>
          </cell>
          <cell r="C338" t="str">
            <v>Autres produits manufacturés n.c.a</v>
          </cell>
        </row>
        <row r="339">
          <cell r="B339">
            <v>150120</v>
          </cell>
          <cell r="C339" t="str">
            <v>EQUIPEMENT DE TRANSPORT</v>
          </cell>
        </row>
        <row r="340">
          <cell r="B340">
            <v>150121</v>
          </cell>
          <cell r="C340" t="str">
            <v>Equipement de transport routier</v>
          </cell>
        </row>
        <row r="341">
          <cell r="B341">
            <v>1501211</v>
          </cell>
          <cell r="C341" t="str">
            <v>Véhicules à moteur, remorques et semi-remorques</v>
          </cell>
        </row>
        <row r="342">
          <cell r="B342">
            <v>1501212</v>
          </cell>
          <cell r="C342" t="str">
            <v>Véhicules à moteur, remorques et semi-remorques</v>
          </cell>
        </row>
        <row r="343">
          <cell r="B343">
            <v>150122</v>
          </cell>
          <cell r="C343" t="str">
            <v>Autres équipements de transport</v>
          </cell>
        </row>
        <row r="344">
          <cell r="B344">
            <v>1501221</v>
          </cell>
          <cell r="C344" t="str">
            <v>Autres équipements de transport</v>
          </cell>
        </row>
        <row r="345">
          <cell r="B345">
            <v>150200</v>
          </cell>
          <cell r="C345" t="str">
            <v>CONSTRUCTION</v>
          </cell>
        </row>
        <row r="346">
          <cell r="B346">
            <v>150210</v>
          </cell>
          <cell r="C346" t="str">
            <v>BÂTIMENTS RÉSIDENTIELS</v>
          </cell>
        </row>
        <row r="347">
          <cell r="B347">
            <v>150211</v>
          </cell>
          <cell r="C347" t="str">
            <v xml:space="preserve">Bâtiments résidentiels </v>
          </cell>
        </row>
        <row r="348">
          <cell r="B348">
            <v>1502111</v>
          </cell>
          <cell r="C348" t="str">
            <v xml:space="preserve">Bâtiments résidentiels </v>
          </cell>
        </row>
        <row r="349">
          <cell r="B349">
            <v>150220</v>
          </cell>
          <cell r="C349" t="str">
            <v>BÂTIMENTS NON RÉSIDENTIELS</v>
          </cell>
        </row>
        <row r="350">
          <cell r="B350">
            <v>150221</v>
          </cell>
          <cell r="C350" t="str">
            <v xml:space="preserve">Bâtiments non résidentiels </v>
          </cell>
        </row>
        <row r="351">
          <cell r="B351">
            <v>1502211</v>
          </cell>
          <cell r="C351" t="str">
            <v>Bâtiments non résidentiels</v>
          </cell>
        </row>
        <row r="352">
          <cell r="B352">
            <v>150230</v>
          </cell>
          <cell r="C352" t="str">
            <v>TRAVAUX DE GENIE CIVIL</v>
          </cell>
        </row>
        <row r="353">
          <cell r="B353">
            <v>150231</v>
          </cell>
          <cell r="C353" t="str">
            <v xml:space="preserve">Travaux de génie civil </v>
          </cell>
        </row>
        <row r="354">
          <cell r="B354">
            <v>1502311</v>
          </cell>
          <cell r="C354" t="str">
            <v xml:space="preserve">Travaux de génie civil </v>
          </cell>
        </row>
        <row r="355">
          <cell r="B355">
            <v>150300</v>
          </cell>
          <cell r="C355" t="str">
            <v>AUTRES PRODUITS</v>
          </cell>
        </row>
        <row r="356">
          <cell r="B356">
            <v>150310</v>
          </cell>
          <cell r="C356" t="str">
            <v>AUTRES PRODUITS</v>
          </cell>
        </row>
        <row r="357">
          <cell r="B357">
            <v>150311</v>
          </cell>
          <cell r="C357" t="str">
            <v xml:space="preserve">Autres produits </v>
          </cell>
        </row>
        <row r="358">
          <cell r="B358">
            <v>1503111</v>
          </cell>
          <cell r="C358" t="str">
            <v>Autres produits</v>
          </cell>
        </row>
        <row r="359">
          <cell r="B359">
            <v>160000</v>
          </cell>
          <cell r="C359" t="str">
            <v>VARIATIONS DE STOCKS ET ACQUISITIONS MOINS CESSION D’OBJETS DE VALEUR</v>
          </cell>
        </row>
        <row r="360">
          <cell r="B360">
            <v>160100</v>
          </cell>
          <cell r="C360" t="str">
            <v>VARIATIONS DE STOCKS</v>
          </cell>
        </row>
        <row r="361">
          <cell r="B361">
            <v>160110</v>
          </cell>
          <cell r="C361" t="str">
            <v>VARIATIONS DE STOCKS</v>
          </cell>
        </row>
        <row r="362">
          <cell r="B362">
            <v>160111</v>
          </cell>
          <cell r="C362" t="str">
            <v>Variations de stocks</v>
          </cell>
        </row>
        <row r="363">
          <cell r="B363">
            <v>1601111</v>
          </cell>
          <cell r="C363" t="str">
            <v>Valeur des stocks à l'ouverture</v>
          </cell>
        </row>
        <row r="364">
          <cell r="B364">
            <v>1601112</v>
          </cell>
          <cell r="C364" t="str">
            <v xml:space="preserve">Valeur de clôture des stocks  </v>
          </cell>
        </row>
        <row r="365">
          <cell r="B365">
            <v>160200</v>
          </cell>
          <cell r="C365" t="str">
            <v>ACQUISITIONS MOINS CESSION D’OBJETS DE VALEUR</v>
          </cell>
        </row>
        <row r="366">
          <cell r="B366">
            <v>160210</v>
          </cell>
          <cell r="C366" t="str">
            <v>ACQUISITIONS MOINS CESSION D’OBJETS DE VALEUR</v>
          </cell>
        </row>
        <row r="367">
          <cell r="B367">
            <v>160211</v>
          </cell>
          <cell r="C367" t="str">
            <v>Acquisitions moins cession d’objets de valeur</v>
          </cell>
        </row>
        <row r="368">
          <cell r="B368">
            <v>1602111</v>
          </cell>
          <cell r="C368" t="str">
            <v>Acquisitions des objets  de valeur</v>
          </cell>
        </row>
        <row r="369">
          <cell r="B369">
            <v>1602112</v>
          </cell>
          <cell r="C369" t="str">
            <v>Cession d’objets de valeur</v>
          </cell>
        </row>
        <row r="370">
          <cell r="B370">
            <v>170000</v>
          </cell>
          <cell r="C370" t="str">
            <v>SOLDE DES EXPORTATIONS ET DES IMPORTATIONS</v>
          </cell>
        </row>
        <row r="371">
          <cell r="B371">
            <v>170100</v>
          </cell>
          <cell r="C371" t="str">
            <v>SOLDE DES EXPORTATIONS ET DES IMPORTATIONS</v>
          </cell>
        </row>
        <row r="372">
          <cell r="B372">
            <v>170110</v>
          </cell>
          <cell r="C372" t="str">
            <v>SOLDE DES EXPORTATIONS ET DES IMPORTATIONS</v>
          </cell>
        </row>
        <row r="373">
          <cell r="B373">
            <v>170111</v>
          </cell>
          <cell r="C373" t="str">
            <v>Solde des exportations et des importations</v>
          </cell>
        </row>
        <row r="374">
          <cell r="B374">
            <v>1701111</v>
          </cell>
          <cell r="C374" t="str">
            <v>Exportations de biens et services</v>
          </cell>
        </row>
        <row r="375">
          <cell r="B375">
            <v>1701112</v>
          </cell>
          <cell r="C375" t="str">
            <v>Importations de biens et services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"/>
      <sheetName val="Visa Dataset 2018"/>
      <sheetName val="Africa 2018"/>
      <sheetName val="Score Africa 2018"/>
      <sheetName val="COMESAJul2018"/>
      <sheetName val="Score COMESAJul2018"/>
      <sheetName val="Visa Dataset 2018_ECOWAS"/>
      <sheetName val="Score ECOWAS"/>
      <sheetName val="Visa Dataset 2018_UMA"/>
      <sheetName val="Score UMA "/>
      <sheetName val="Visa Dataset 2018_COMESA"/>
      <sheetName val="score COMESA"/>
      <sheetName val="Visa Dataset 2018_ECCAS"/>
      <sheetName val="Score ECCAS"/>
      <sheetName val="Visa Dataset 2018_SADC"/>
      <sheetName val="Score SADC"/>
      <sheetName val="Visa Dataset 2018_EAC"/>
      <sheetName val="Score EAC"/>
      <sheetName val="Visa Dataset 2018_IGAD"/>
      <sheetName val="Score IGAD"/>
      <sheetName val="Visa Dataset 2018_CENSAD"/>
      <sheetName val="Score CEN-SAD"/>
    </sheetNames>
    <sheetDataSet>
      <sheetData sheetId="0"/>
      <sheetData sheetId="1"/>
      <sheetData sheetId="2"/>
      <sheetData sheetId="3"/>
      <sheetData sheetId="4">
        <row r="5">
          <cell r="D5" t="str">
            <v>Burundi</v>
          </cell>
          <cell r="E5" t="str">
            <v>Comoros</v>
          </cell>
          <cell r="F5" t="str">
            <v>Djibouti</v>
          </cell>
          <cell r="G5" t="str">
            <v>D. Rep. of the Congo</v>
          </cell>
          <cell r="H5" t="str">
            <v>Egypt</v>
          </cell>
          <cell r="I5" t="str">
            <v>Eritrea</v>
          </cell>
          <cell r="J5" t="str">
            <v>Ethiopia</v>
          </cell>
          <cell r="K5" t="str">
            <v>Kenya</v>
          </cell>
          <cell r="L5" t="str">
            <v>Libya</v>
          </cell>
          <cell r="M5" t="str">
            <v>Madagascar</v>
          </cell>
          <cell r="N5" t="str">
            <v>Malawi</v>
          </cell>
          <cell r="O5" t="str">
            <v>Mauritius</v>
          </cell>
          <cell r="P5" t="str">
            <v>Rwanda</v>
          </cell>
          <cell r="Q5" t="str">
            <v>Seychelles</v>
          </cell>
          <cell r="R5" t="str">
            <v>Somalia</v>
          </cell>
          <cell r="S5" t="str">
            <v>Sudan</v>
          </cell>
          <cell r="T5" t="str">
            <v>Swaziland</v>
          </cell>
          <cell r="U5" t="str">
            <v>Tunisia</v>
          </cell>
          <cell r="V5" t="str">
            <v>Uganda</v>
          </cell>
          <cell r="W5" t="str">
            <v>Zambia</v>
          </cell>
          <cell r="X5" t="str">
            <v>Zimbabwe</v>
          </cell>
        </row>
        <row r="27">
          <cell r="D27">
            <v>4</v>
          </cell>
          <cell r="E27">
            <v>0</v>
          </cell>
          <cell r="F27">
            <v>0</v>
          </cell>
          <cell r="G27">
            <v>3</v>
          </cell>
          <cell r="H27">
            <v>0</v>
          </cell>
          <cell r="I27">
            <v>1</v>
          </cell>
          <cell r="J27">
            <v>2</v>
          </cell>
          <cell r="K27">
            <v>10</v>
          </cell>
          <cell r="L27">
            <v>1</v>
          </cell>
          <cell r="M27">
            <v>0</v>
          </cell>
          <cell r="N27">
            <v>7</v>
          </cell>
          <cell r="O27">
            <v>12</v>
          </cell>
          <cell r="P27">
            <v>6</v>
          </cell>
          <cell r="Q27">
            <v>20</v>
          </cell>
          <cell r="R27">
            <v>0</v>
          </cell>
          <cell r="S27">
            <v>0</v>
          </cell>
          <cell r="T27">
            <v>8</v>
          </cell>
          <cell r="U27">
            <v>4</v>
          </cell>
          <cell r="V27">
            <v>12</v>
          </cell>
          <cell r="W27">
            <v>7</v>
          </cell>
          <cell r="X27">
            <v>9</v>
          </cell>
        </row>
        <row r="28">
          <cell r="D28">
            <v>0</v>
          </cell>
          <cell r="E28">
            <v>20</v>
          </cell>
          <cell r="F28">
            <v>20</v>
          </cell>
          <cell r="G28">
            <v>2</v>
          </cell>
          <cell r="H28">
            <v>2</v>
          </cell>
          <cell r="I28">
            <v>1</v>
          </cell>
          <cell r="J28">
            <v>0</v>
          </cell>
          <cell r="K28">
            <v>8</v>
          </cell>
          <cell r="L28">
            <v>0</v>
          </cell>
          <cell r="M28">
            <v>20</v>
          </cell>
          <cell r="N28">
            <v>2</v>
          </cell>
          <cell r="O28">
            <v>5</v>
          </cell>
          <cell r="P28">
            <v>14</v>
          </cell>
          <cell r="Q28">
            <v>0</v>
          </cell>
          <cell r="R28">
            <v>20</v>
          </cell>
          <cell r="S28">
            <v>1</v>
          </cell>
          <cell r="T28">
            <v>0</v>
          </cell>
          <cell r="U28">
            <v>0</v>
          </cell>
          <cell r="V28">
            <v>7</v>
          </cell>
          <cell r="W28">
            <v>7</v>
          </cell>
          <cell r="X28">
            <v>5</v>
          </cell>
        </row>
        <row r="29">
          <cell r="D29">
            <v>16</v>
          </cell>
          <cell r="E29">
            <v>0</v>
          </cell>
          <cell r="F29">
            <v>0</v>
          </cell>
          <cell r="G29">
            <v>15</v>
          </cell>
          <cell r="H29">
            <v>18</v>
          </cell>
          <cell r="I29">
            <v>18</v>
          </cell>
          <cell r="J29">
            <v>18</v>
          </cell>
          <cell r="K29">
            <v>2</v>
          </cell>
          <cell r="L29">
            <v>19</v>
          </cell>
          <cell r="M29">
            <v>0</v>
          </cell>
          <cell r="N29">
            <v>11</v>
          </cell>
          <cell r="O29">
            <v>3</v>
          </cell>
          <cell r="P29">
            <v>0</v>
          </cell>
          <cell r="Q29">
            <v>0</v>
          </cell>
          <cell r="R29">
            <v>0</v>
          </cell>
          <cell r="S29">
            <v>19</v>
          </cell>
          <cell r="T29">
            <v>12</v>
          </cell>
          <cell r="U29">
            <v>16</v>
          </cell>
          <cell r="V29">
            <v>1</v>
          </cell>
          <cell r="W29">
            <v>6</v>
          </cell>
          <cell r="X29">
            <v>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Page"/>
      <sheetName val="Contents"/>
      <sheetName val="Methodological note"/>
      <sheetName val="Data source"/>
      <sheetName val="Feuil1"/>
      <sheetName val="Visa Dataset 2018"/>
      <sheetName val="Visa Dataset 2016"/>
      <sheetName val="Score Analysis 2018"/>
      <sheetName val="Score Analysis 2018 (2)"/>
      <sheetName val="From 2016 to 2018"/>
      <sheetName val="E-Visa"/>
      <sheetName val="Reciprocity_RECs"/>
      <sheetName val="Reciprocity"/>
      <sheetName val="Economic_regions"/>
      <sheetName val="Visa Dataset 2018_CENSAD"/>
      <sheetName val="Visa Dataset 2018_COMESA"/>
      <sheetName val="Visa Dataset 2018_EAC"/>
      <sheetName val="Visa Dataset 2018_ECCAS"/>
      <sheetName val="Visa Dataset 2018_ECOWAS"/>
      <sheetName val="Visa Dataset 2018_IGAD"/>
      <sheetName val="Visa Dataset 2018_SADC"/>
      <sheetName val="Visa Dataset 2018_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B14" t="str">
            <v>Algeria</v>
          </cell>
          <cell r="F14">
            <v>0.11320754716981132</v>
          </cell>
          <cell r="G14">
            <v>46</v>
          </cell>
        </row>
        <row r="15">
          <cell r="B15" t="str">
            <v>Angola</v>
          </cell>
          <cell r="F15">
            <v>0.13207547169811321</v>
          </cell>
          <cell r="G15">
            <v>42</v>
          </cell>
        </row>
        <row r="16">
          <cell r="B16" t="str">
            <v>Benin</v>
          </cell>
          <cell r="F16">
            <v>1</v>
          </cell>
          <cell r="G16">
            <v>1</v>
          </cell>
        </row>
        <row r="17">
          <cell r="B17" t="str">
            <v>Botswana</v>
          </cell>
          <cell r="F17">
            <v>0.32075471698113206</v>
          </cell>
          <cell r="G17">
            <v>30</v>
          </cell>
        </row>
        <row r="18">
          <cell r="B18" t="str">
            <v>Burkina Faso</v>
          </cell>
          <cell r="F18">
            <v>0.4679245283018868</v>
          </cell>
          <cell r="G18">
            <v>21</v>
          </cell>
        </row>
        <row r="19">
          <cell r="B19" t="str">
            <v>Burundi</v>
          </cell>
          <cell r="F19">
            <v>0.11320754716981132</v>
          </cell>
          <cell r="G19">
            <v>46</v>
          </cell>
        </row>
        <row r="20">
          <cell r="B20" t="str">
            <v>Cameroon</v>
          </cell>
          <cell r="F20">
            <v>0.13207547169811321</v>
          </cell>
          <cell r="G20">
            <v>42</v>
          </cell>
        </row>
        <row r="21">
          <cell r="B21" t="str">
            <v>Cape Verde</v>
          </cell>
          <cell r="F21">
            <v>0.84528301886792445</v>
          </cell>
          <cell r="G21">
            <v>8</v>
          </cell>
        </row>
        <row r="22">
          <cell r="B22" t="str">
            <v>Central African Republic</v>
          </cell>
          <cell r="F22">
            <v>0.26415094339622641</v>
          </cell>
          <cell r="G22">
            <v>35</v>
          </cell>
        </row>
        <row r="23">
          <cell r="B23" t="str">
            <v>Chad</v>
          </cell>
          <cell r="F23">
            <v>0.26037735849056604</v>
          </cell>
          <cell r="G23">
            <v>37</v>
          </cell>
        </row>
        <row r="24">
          <cell r="B24" t="str">
            <v>Comoros</v>
          </cell>
          <cell r="F24">
            <v>0.80000000000000016</v>
          </cell>
          <cell r="G24">
            <v>14</v>
          </cell>
        </row>
        <row r="25">
          <cell r="B25" t="str">
            <v>Congo republic</v>
          </cell>
          <cell r="F25">
            <v>0.21509433962264152</v>
          </cell>
          <cell r="G25">
            <v>39</v>
          </cell>
        </row>
        <row r="26">
          <cell r="B26" t="str">
            <v>Cote d'Ivoire</v>
          </cell>
          <cell r="F26">
            <v>0.39622641509433965</v>
          </cell>
          <cell r="G26">
            <v>25</v>
          </cell>
        </row>
        <row r="27">
          <cell r="B27" t="str">
            <v>Djibouti</v>
          </cell>
          <cell r="F27">
            <v>0.80000000000000016</v>
          </cell>
          <cell r="G27">
            <v>14</v>
          </cell>
        </row>
        <row r="28">
          <cell r="B28" t="str">
            <v>Democratique Republic of Congo</v>
          </cell>
          <cell r="F28">
            <v>0.12075471698113208</v>
          </cell>
          <cell r="G28">
            <v>45</v>
          </cell>
        </row>
        <row r="29">
          <cell r="B29" t="str">
            <v>Egypt</v>
          </cell>
          <cell r="F29">
            <v>7.5471698113207544E-2</v>
          </cell>
          <cell r="G29">
            <v>48</v>
          </cell>
        </row>
        <row r="30">
          <cell r="B30" t="str">
            <v>Equatorial Guinea</v>
          </cell>
          <cell r="F30">
            <v>0</v>
          </cell>
          <cell r="G30">
            <v>54</v>
          </cell>
        </row>
        <row r="31">
          <cell r="B31" t="str">
            <v>Eritrea</v>
          </cell>
          <cell r="F31">
            <v>3.3962264150943396E-2</v>
          </cell>
          <cell r="G31">
            <v>51</v>
          </cell>
        </row>
        <row r="32">
          <cell r="B32" t="str">
            <v>Ethiopia</v>
          </cell>
          <cell r="F32">
            <v>5.2830188679245278E-2</v>
          </cell>
          <cell r="G32">
            <v>50</v>
          </cell>
        </row>
        <row r="33">
          <cell r="B33" t="str">
            <v>Gabon</v>
          </cell>
          <cell r="F33">
            <v>0.16603773584905662</v>
          </cell>
          <cell r="G33">
            <v>41</v>
          </cell>
        </row>
        <row r="34">
          <cell r="B34" t="str">
            <v>Gambia</v>
          </cell>
          <cell r="F34">
            <v>0.52830188679245282</v>
          </cell>
          <cell r="G34">
            <v>19</v>
          </cell>
        </row>
        <row r="35">
          <cell r="B35" t="str">
            <v>Ghana</v>
          </cell>
          <cell r="F35">
            <v>0.84905660377358494</v>
          </cell>
          <cell r="G35">
            <v>7</v>
          </cell>
        </row>
        <row r="36">
          <cell r="B36" t="str">
            <v>Guinea</v>
          </cell>
          <cell r="F36">
            <v>0.37735849056603776</v>
          </cell>
          <cell r="G36">
            <v>27</v>
          </cell>
        </row>
        <row r="37">
          <cell r="B37" t="str">
            <v>Guinea Bissau</v>
          </cell>
          <cell r="F37">
            <v>0.85283018867924532</v>
          </cell>
          <cell r="G37">
            <v>5</v>
          </cell>
        </row>
        <row r="38">
          <cell r="B38" t="str">
            <v>Kenya</v>
          </cell>
          <cell r="F38">
            <v>0.83773584905660392</v>
          </cell>
          <cell r="G38">
            <v>9</v>
          </cell>
        </row>
        <row r="39">
          <cell r="B39" t="str">
            <v>Lesotho</v>
          </cell>
          <cell r="F39">
            <v>0.30188679245283018</v>
          </cell>
          <cell r="G39">
            <v>32</v>
          </cell>
        </row>
        <row r="40">
          <cell r="B40" t="str">
            <v>Liberia</v>
          </cell>
          <cell r="F40">
            <v>0.26415094339622641</v>
          </cell>
          <cell r="G40">
            <v>35</v>
          </cell>
        </row>
        <row r="41">
          <cell r="B41" t="str">
            <v>Libya</v>
          </cell>
          <cell r="F41">
            <v>1.8867924528301886E-2</v>
          </cell>
          <cell r="G41">
            <v>52</v>
          </cell>
        </row>
        <row r="42">
          <cell r="B42" t="str">
            <v>Madagascar</v>
          </cell>
          <cell r="F42">
            <v>0.80000000000000016</v>
          </cell>
          <cell r="G42">
            <v>14</v>
          </cell>
        </row>
        <row r="43">
          <cell r="B43" t="str">
            <v>Malawi</v>
          </cell>
          <cell r="F43">
            <v>0.44528301886792454</v>
          </cell>
          <cell r="G43">
            <v>22</v>
          </cell>
        </row>
        <row r="44">
          <cell r="B44" t="str">
            <v>Mali</v>
          </cell>
          <cell r="F44">
            <v>0.39245283018867927</v>
          </cell>
          <cell r="G44">
            <v>26</v>
          </cell>
        </row>
        <row r="45">
          <cell r="B45" t="str">
            <v>Mauritania</v>
          </cell>
          <cell r="F45">
            <v>0.83018867924528306</v>
          </cell>
          <cell r="G45">
            <v>11</v>
          </cell>
        </row>
        <row r="46">
          <cell r="B46" t="str">
            <v>Mauritius</v>
          </cell>
          <cell r="F46">
            <v>0.82641509433962257</v>
          </cell>
          <cell r="G46">
            <v>12</v>
          </cell>
        </row>
        <row r="47">
          <cell r="B47" t="str">
            <v>Morocco</v>
          </cell>
          <cell r="F47">
            <v>0.16981132075471697</v>
          </cell>
          <cell r="G47">
            <v>40</v>
          </cell>
        </row>
        <row r="48">
          <cell r="B48" t="str">
            <v>Mozambique</v>
          </cell>
          <cell r="F48">
            <v>0.83396226415094343</v>
          </cell>
          <cell r="G48">
            <v>10</v>
          </cell>
        </row>
        <row r="49">
          <cell r="B49" t="str">
            <v>Namibia</v>
          </cell>
          <cell r="F49">
            <v>0.24528301886792453</v>
          </cell>
          <cell r="G49">
            <v>38</v>
          </cell>
        </row>
        <row r="50">
          <cell r="B50" t="str">
            <v>Niger</v>
          </cell>
          <cell r="F50">
            <v>0.33962264150943394</v>
          </cell>
          <cell r="G50">
            <v>28</v>
          </cell>
        </row>
        <row r="51">
          <cell r="B51" t="str">
            <v>Nigeria</v>
          </cell>
          <cell r="F51">
            <v>0.33584905660377362</v>
          </cell>
          <cell r="G51">
            <v>29</v>
          </cell>
        </row>
        <row r="52">
          <cell r="B52" t="str">
            <v>Rwanda</v>
          </cell>
          <cell r="F52">
            <v>0.8566037735849058</v>
          </cell>
          <cell r="G52">
            <v>3</v>
          </cell>
        </row>
        <row r="53">
          <cell r="B53" t="str">
            <v>Sao tome principe</v>
          </cell>
          <cell r="F53">
            <v>0.13207547169811321</v>
          </cell>
          <cell r="G53">
            <v>42</v>
          </cell>
        </row>
        <row r="54">
          <cell r="B54" t="str">
            <v>Senegal</v>
          </cell>
          <cell r="F54">
            <v>0.81132075471698117</v>
          </cell>
          <cell r="G54">
            <v>13</v>
          </cell>
        </row>
        <row r="55">
          <cell r="B55" t="str">
            <v>Seychelles</v>
          </cell>
          <cell r="F55">
            <v>1</v>
          </cell>
          <cell r="G55">
            <v>1</v>
          </cell>
        </row>
        <row r="56">
          <cell r="B56" t="str">
            <v>Sierra Leone</v>
          </cell>
          <cell r="F56">
            <v>0.2981132075471698</v>
          </cell>
          <cell r="G56">
            <v>33</v>
          </cell>
        </row>
        <row r="57">
          <cell r="B57" t="str">
            <v>Somalia</v>
          </cell>
          <cell r="F57">
            <v>0.80000000000000016</v>
          </cell>
          <cell r="G57">
            <v>14</v>
          </cell>
        </row>
        <row r="58">
          <cell r="B58" t="str">
            <v>South Africa</v>
          </cell>
          <cell r="F58">
            <v>0.28301886792452829</v>
          </cell>
          <cell r="G58">
            <v>34</v>
          </cell>
        </row>
        <row r="59">
          <cell r="B59" t="str">
            <v>South Sudan</v>
          </cell>
          <cell r="F59">
            <v>7.5471698113207544E-2</v>
          </cell>
          <cell r="G59">
            <v>48</v>
          </cell>
        </row>
        <row r="60">
          <cell r="B60" t="str">
            <v>Sudan</v>
          </cell>
          <cell r="F60">
            <v>1.509433962264151E-2</v>
          </cell>
          <cell r="G60">
            <v>53</v>
          </cell>
        </row>
        <row r="61">
          <cell r="B61" t="str">
            <v>Swaziland</v>
          </cell>
          <cell r="F61">
            <v>0.32075471698113206</v>
          </cell>
          <cell r="G61">
            <v>30</v>
          </cell>
        </row>
        <row r="62">
          <cell r="B62" t="str">
            <v>Tanzania</v>
          </cell>
          <cell r="F62">
            <v>0.69433962264150939</v>
          </cell>
          <cell r="G62">
            <v>18</v>
          </cell>
        </row>
        <row r="63">
          <cell r="B63" t="str">
            <v>Togo</v>
          </cell>
          <cell r="F63">
            <v>0.8566037735849058</v>
          </cell>
          <cell r="G63">
            <v>3</v>
          </cell>
        </row>
        <row r="64">
          <cell r="B64" t="str">
            <v>Tunisia</v>
          </cell>
          <cell r="F64">
            <v>0.41509433962264153</v>
          </cell>
          <cell r="G64">
            <v>24</v>
          </cell>
        </row>
        <row r="65">
          <cell r="B65" t="str">
            <v>Uganda</v>
          </cell>
          <cell r="F65">
            <v>0.85283018867924532</v>
          </cell>
          <cell r="G65">
            <v>5</v>
          </cell>
        </row>
        <row r="66">
          <cell r="B66" t="str">
            <v>Zambia</v>
          </cell>
          <cell r="F66">
            <v>0.42641509433962266</v>
          </cell>
          <cell r="G66">
            <v>23</v>
          </cell>
        </row>
        <row r="67">
          <cell r="B67" t="str">
            <v>Zimbabwe</v>
          </cell>
          <cell r="F67">
            <v>0.47169811320754718</v>
          </cell>
          <cell r="G67">
            <v>20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6ADUsRmzwz1kTnRJJ-PNRHrpexdrNeQV" TargetMode="External"/><Relationship Id="rId18" Type="http://schemas.openxmlformats.org/officeDocument/2006/relationships/hyperlink" Target="https://drive.google.com/open?id=1mO485IJzHqqUbnxDKHCVUaDM5R4HOsxo" TargetMode="External"/><Relationship Id="rId26" Type="http://schemas.openxmlformats.org/officeDocument/2006/relationships/hyperlink" Target="https://drive.google.com/open?id=1uQ5zOFJu4-7NpB5gWd5CJ0XShd3AWniF" TargetMode="External"/><Relationship Id="rId39" Type="http://schemas.openxmlformats.org/officeDocument/2006/relationships/hyperlink" Target="https://drive.google.com/open?id=1dFe2UBxbC3BdxkLwF2et7UAn1wyJpxqb" TargetMode="External"/><Relationship Id="rId3" Type="http://schemas.openxmlformats.org/officeDocument/2006/relationships/hyperlink" Target="https://drive.google.com/open?id=10MJvC_y8_JUeNoj8R93Z4P9Eni1nBTQx" TargetMode="External"/><Relationship Id="rId21" Type="http://schemas.openxmlformats.org/officeDocument/2006/relationships/hyperlink" Target="https://drive.google.com/open?id=1J6QC-EHEQmiqCUWarx9-feXPpjuLt-or" TargetMode="External"/><Relationship Id="rId34" Type="http://schemas.openxmlformats.org/officeDocument/2006/relationships/hyperlink" Target="https://drive.google.com/open?id=1GyLDg6tEBH1uQOnWiwss8tR_wOu2M33E" TargetMode="External"/><Relationship Id="rId42" Type="http://schemas.openxmlformats.org/officeDocument/2006/relationships/hyperlink" Target="https://drive.google.com/open?id=1RrjKxCrRCF3yEuwSZFvuF_3vCJKAdTj6" TargetMode="External"/><Relationship Id="rId47" Type="http://schemas.openxmlformats.org/officeDocument/2006/relationships/hyperlink" Target="https://drive.google.com/open?id=1fuZZBjVYAmlnQZxuXYlGf6JPY5dLBn-X" TargetMode="External"/><Relationship Id="rId50" Type="http://schemas.openxmlformats.org/officeDocument/2006/relationships/hyperlink" Target="https://drive.google.com/open?id=1qO5Ed3i8xAyXV9tmPodVbNw84ewNm7eT" TargetMode="External"/><Relationship Id="rId7" Type="http://schemas.openxmlformats.org/officeDocument/2006/relationships/hyperlink" Target="https://drive.google.com/open?id=1SJFPg4m8Uy0ih23PnHDEDKI8R3Mplrbs" TargetMode="External"/><Relationship Id="rId12" Type="http://schemas.openxmlformats.org/officeDocument/2006/relationships/hyperlink" Target="https://drive.google.com/open?id=1ji9-FYJbzWSei75FD7O6-MUusF6W6AqQ" TargetMode="External"/><Relationship Id="rId17" Type="http://schemas.openxmlformats.org/officeDocument/2006/relationships/hyperlink" Target="https://drive.google.com/open?id=12itTiyhF8lx6wk4et96jIoCpA8msvB08" TargetMode="External"/><Relationship Id="rId25" Type="http://schemas.openxmlformats.org/officeDocument/2006/relationships/hyperlink" Target="https://drive.google.com/open?id=1oHpCbECQnLCfErTW1FGuETQtOn-yuVjF" TargetMode="External"/><Relationship Id="rId33" Type="http://schemas.openxmlformats.org/officeDocument/2006/relationships/hyperlink" Target="https://drive.google.com/open?id=1sZxSMo6uiJ4CG6cqIo5F1Jt-0vXDlSx9" TargetMode="External"/><Relationship Id="rId38" Type="http://schemas.openxmlformats.org/officeDocument/2006/relationships/hyperlink" Target="https://drive.google.com/open?id=1tXuKo20VZMgXJ3MuKp3SrT4u0BT9FebL" TargetMode="External"/><Relationship Id="rId46" Type="http://schemas.openxmlformats.org/officeDocument/2006/relationships/hyperlink" Target="https://drive.google.com/open?id=1M6KDQ43ErH-d2OvsXhHhRLcGyWwT9UMM" TargetMode="External"/><Relationship Id="rId2" Type="http://schemas.openxmlformats.org/officeDocument/2006/relationships/hyperlink" Target="https://drive.google.com/open?id=101td4tToKqQpzIrBz6ApCoMWdFiqsryV" TargetMode="External"/><Relationship Id="rId16" Type="http://schemas.openxmlformats.org/officeDocument/2006/relationships/hyperlink" Target="https://drive.google.com/open?id=193HoJP-e0HiqW8Xwp2Z30NLFDKzvJZBR" TargetMode="External"/><Relationship Id="rId20" Type="http://schemas.openxmlformats.org/officeDocument/2006/relationships/hyperlink" Target="https://drive.google.com/open?id=1qhZ4vYBc3Pb-S8es0aSNnH5b6NzEFxCK" TargetMode="External"/><Relationship Id="rId29" Type="http://schemas.openxmlformats.org/officeDocument/2006/relationships/hyperlink" Target="https://drive.google.com/open?id=1F7nUGRNKK0YJYp1EiYZd3Z4cJv1307JY" TargetMode="External"/><Relationship Id="rId41" Type="http://schemas.openxmlformats.org/officeDocument/2006/relationships/hyperlink" Target="https://drive.google.com/open?id=1VmAHgKwsGIMgE24PsicDN-15g-UtkDl7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drive.google.com/open?id=1FDmk1fl_xJm1_OI6QrdyaMmxL0iKkoZX" TargetMode="External"/><Relationship Id="rId6" Type="http://schemas.openxmlformats.org/officeDocument/2006/relationships/hyperlink" Target="https://drive.google.com/open?id=1OrXVJjpoftoo_O8pRxQZIzBR8nFnVypN" TargetMode="External"/><Relationship Id="rId11" Type="http://schemas.openxmlformats.org/officeDocument/2006/relationships/hyperlink" Target="https://drive.google.com/open?id=1pq1_U1SxxxhUBf_wLMYnMB9x9qMmceks" TargetMode="External"/><Relationship Id="rId24" Type="http://schemas.openxmlformats.org/officeDocument/2006/relationships/hyperlink" Target="https://drive.google.com/open?id=18c16064_A8_ZDDshtuHO_jxOIk4LC5sv" TargetMode="External"/><Relationship Id="rId32" Type="http://schemas.openxmlformats.org/officeDocument/2006/relationships/hyperlink" Target="https://drive.google.com/open?id=1WGK_CrxQM8_r9vWwMA6s-jQc9oLV4a4e" TargetMode="External"/><Relationship Id="rId37" Type="http://schemas.openxmlformats.org/officeDocument/2006/relationships/hyperlink" Target="https://drive.google.com/open?id=1ZrVeZRRqoMxr0r9zBG0_OJn9DMNQ2aDK" TargetMode="External"/><Relationship Id="rId40" Type="http://schemas.openxmlformats.org/officeDocument/2006/relationships/hyperlink" Target="https://drive.google.com/open?id=1YTNg4w-SpFClbvnsW79qlmB6-jpH4N7J" TargetMode="External"/><Relationship Id="rId45" Type="http://schemas.openxmlformats.org/officeDocument/2006/relationships/hyperlink" Target="https://drive.google.com/open?id=1KHVUZsgL87MrPx6cLcCzoW38YmCO1OVv" TargetMode="External"/><Relationship Id="rId53" Type="http://schemas.openxmlformats.org/officeDocument/2006/relationships/hyperlink" Target="https://drive.google.com/open?id=1SimFkhaYXD7fVMS_l-9hMybekaDpYuLB" TargetMode="External"/><Relationship Id="rId5" Type="http://schemas.openxmlformats.org/officeDocument/2006/relationships/hyperlink" Target="https://drive.google.com/open?id=1l3Wi34XMfwHSJjO3kDr1OpRuJLRFS6ee" TargetMode="External"/><Relationship Id="rId15" Type="http://schemas.openxmlformats.org/officeDocument/2006/relationships/hyperlink" Target="https://drive.google.com/open?id=18qS_iftmVmbRlOedNJUcy1ufjOzH-hRS" TargetMode="External"/><Relationship Id="rId23" Type="http://schemas.openxmlformats.org/officeDocument/2006/relationships/hyperlink" Target="https://drive.google.com/open?id=1Ym0Jp6E44ejU0_eJ27u_mfFdYHnKrOXf" TargetMode="External"/><Relationship Id="rId28" Type="http://schemas.openxmlformats.org/officeDocument/2006/relationships/hyperlink" Target="https://drive.google.com/open?id=1eRlJ_hJumlSEhsLzG5UCVmf4Uia_YIgV" TargetMode="External"/><Relationship Id="rId36" Type="http://schemas.openxmlformats.org/officeDocument/2006/relationships/hyperlink" Target="https://drive.google.com/open?id=1FMCVpgUtFld8mjipekR9XxaP4t09ayYq" TargetMode="External"/><Relationship Id="rId49" Type="http://schemas.openxmlformats.org/officeDocument/2006/relationships/hyperlink" Target="https://drive.google.com/open?id=1NJIRpx5H-Wbwy0GUemKGBLjV32qSqBE3" TargetMode="External"/><Relationship Id="rId10" Type="http://schemas.openxmlformats.org/officeDocument/2006/relationships/hyperlink" Target="https://drive.google.com/open?id=1Qg45kS4Dlz0ynHDZe5yFrImAnPQsH6TI" TargetMode="External"/><Relationship Id="rId19" Type="http://schemas.openxmlformats.org/officeDocument/2006/relationships/hyperlink" Target="https://drive.google.com/open?id=12mZ0Fv_5UWd1iXVEyhuw6IIYTXOCev-O" TargetMode="External"/><Relationship Id="rId31" Type="http://schemas.openxmlformats.org/officeDocument/2006/relationships/hyperlink" Target="https://drive.google.com/open?id=1In0fiFXgfKokVulzjG06M3X5c0QBGZqT" TargetMode="External"/><Relationship Id="rId44" Type="http://schemas.openxmlformats.org/officeDocument/2006/relationships/hyperlink" Target="https://drive.google.com/open?id=1nz9SkZ7wUGgUC5hqyD8LXu_IMZrmVVMj" TargetMode="External"/><Relationship Id="rId52" Type="http://schemas.openxmlformats.org/officeDocument/2006/relationships/hyperlink" Target="https://drive.google.com/open?id=1gvt7R47RVe1-_OyGrD0hP6Fc_Z11eOnS" TargetMode="External"/><Relationship Id="rId4" Type="http://schemas.openxmlformats.org/officeDocument/2006/relationships/hyperlink" Target="https://drive.google.com/open?id=1OA9TD7DkG98U-c-isehvwuLb5LHOBUWy" TargetMode="External"/><Relationship Id="rId9" Type="http://schemas.openxmlformats.org/officeDocument/2006/relationships/hyperlink" Target="https://drive.google.com/open?id=1sn6QDW7MT_PiJLQR0JDCJnm_IeOML4W1" TargetMode="External"/><Relationship Id="rId14" Type="http://schemas.openxmlformats.org/officeDocument/2006/relationships/hyperlink" Target="https://drive.google.com/open?id=1IWkdQkHpweJPqd4VXtbKWRbznZpDVmjC" TargetMode="External"/><Relationship Id="rId22" Type="http://schemas.openxmlformats.org/officeDocument/2006/relationships/hyperlink" Target="https://drive.google.com/open?id=1sAkIWInPa3bX06H67TLl1ooazSNsWkVN" TargetMode="External"/><Relationship Id="rId27" Type="http://schemas.openxmlformats.org/officeDocument/2006/relationships/hyperlink" Target="https://drive.google.com/open?id=1bhVSDMQevcbRQ2tBEMsRAk_C-EsJG_B7" TargetMode="External"/><Relationship Id="rId30" Type="http://schemas.openxmlformats.org/officeDocument/2006/relationships/hyperlink" Target="https://drive.google.com/open?id=1tYTuhaLpP3n68IBYfFEIjlWMbXw3g_tO" TargetMode="External"/><Relationship Id="rId35" Type="http://schemas.openxmlformats.org/officeDocument/2006/relationships/hyperlink" Target="https://drive.google.com/open?id=1h87R7dchxPJq1RaM_WztbfGFB4aOZB0q" TargetMode="External"/><Relationship Id="rId43" Type="http://schemas.openxmlformats.org/officeDocument/2006/relationships/hyperlink" Target="https://drive.google.com/open?id=11IdSNSCj-m1kRivhb8QkLhZkHoeTQDyL" TargetMode="External"/><Relationship Id="rId48" Type="http://schemas.openxmlformats.org/officeDocument/2006/relationships/hyperlink" Target="https://drive.google.com/open?id=1mSwG3-E-FRzmpYwGb-8Y3fRRUGfRkWjH" TargetMode="External"/><Relationship Id="rId8" Type="http://schemas.openxmlformats.org/officeDocument/2006/relationships/hyperlink" Target="https://drive.google.com/open?id=1Z6GqjMEZEpnSIyhM9JYTo1Dtk9yq8noR" TargetMode="External"/><Relationship Id="rId51" Type="http://schemas.openxmlformats.org/officeDocument/2006/relationships/hyperlink" Target="https://drive.google.com/open?id=1hZ9hRQC_Yy4bRpAjUuv8m7sEcOF70p9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n.wikipedia.org/wiki/Visa_policy_of_South_Sudanvisited%20on%2019-06-2018" TargetMode="External"/><Relationship Id="rId1" Type="http://schemas.openxmlformats.org/officeDocument/2006/relationships/hyperlink" Target="http://www.evisa.gouv.bj/fr/" TargetMode="External"/><Relationship Id="rId4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n.wikipedia.org/wiki/Visa_policy_of_South_Sudanvisited%20on%2019-06-2018" TargetMode="External"/><Relationship Id="rId1" Type="http://schemas.openxmlformats.org/officeDocument/2006/relationships/hyperlink" Target="http://www.evisa.gouv.bj/fr/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68"/>
  <sheetViews>
    <sheetView showGridLines="0" zoomScale="90" zoomScaleNormal="90" workbookViewId="0">
      <pane ySplit="12" topLeftCell="A55" activePane="bottomLeft" state="frozen"/>
      <selection activeCell="C13" sqref="C13"/>
      <selection pane="bottomLeft" activeCell="C13" sqref="C13"/>
    </sheetView>
  </sheetViews>
  <sheetFormatPr defaultColWidth="10.90625" defaultRowHeight="14.5" x14ac:dyDescent="0.35"/>
  <cols>
    <col min="1" max="1" width="3.54296875" customWidth="1"/>
    <col min="2" max="2" width="16.08984375" bestFit="1" customWidth="1"/>
    <col min="3" max="3" width="67.54296875" style="3" customWidth="1"/>
    <col min="4" max="4" width="68.36328125" style="3" customWidth="1"/>
    <col min="5" max="5" width="4.26953125" customWidth="1"/>
  </cols>
  <sheetData>
    <row r="1" spans="1:5" x14ac:dyDescent="0.35">
      <c r="A1" s="1"/>
      <c r="B1" s="1"/>
      <c r="C1" s="2"/>
      <c r="D1" s="2"/>
      <c r="E1" s="1"/>
    </row>
    <row r="2" spans="1:5" x14ac:dyDescent="0.35">
      <c r="A2" s="1"/>
      <c r="E2" s="1"/>
    </row>
    <row r="3" spans="1:5" x14ac:dyDescent="0.35">
      <c r="A3" s="1"/>
      <c r="E3" s="1"/>
    </row>
    <row r="4" spans="1:5" x14ac:dyDescent="0.35">
      <c r="A4" s="1"/>
      <c r="E4" s="1"/>
    </row>
    <row r="5" spans="1:5" x14ac:dyDescent="0.35">
      <c r="A5" s="1"/>
      <c r="E5" s="1"/>
    </row>
    <row r="6" spans="1:5" ht="20.25" customHeight="1" x14ac:dyDescent="0.35">
      <c r="A6" s="1"/>
      <c r="E6" s="1"/>
    </row>
    <row r="7" spans="1:5" ht="0.75" customHeight="1" x14ac:dyDescent="0.35">
      <c r="A7" s="1"/>
      <c r="E7" s="1"/>
    </row>
    <row r="8" spans="1:5" ht="32.25" customHeight="1" x14ac:dyDescent="0.55000000000000004">
      <c r="A8" s="1"/>
      <c r="C8" s="168" t="s">
        <v>0</v>
      </c>
      <c r="D8" s="168"/>
      <c r="E8" s="1"/>
    </row>
    <row r="9" spans="1:5" ht="11" customHeight="1" x14ac:dyDescent="0.35">
      <c r="A9" s="1"/>
      <c r="E9" s="1"/>
    </row>
    <row r="10" spans="1:5" hidden="1" x14ac:dyDescent="0.35">
      <c r="A10" s="1"/>
      <c r="E10" s="1"/>
    </row>
    <row r="11" spans="1:5" hidden="1" x14ac:dyDescent="0.35">
      <c r="A11" s="1"/>
      <c r="E11" s="1"/>
    </row>
    <row r="12" spans="1:5" s="7" customFormat="1" x14ac:dyDescent="0.35">
      <c r="A12" s="4"/>
      <c r="B12" s="5" t="s">
        <v>1</v>
      </c>
      <c r="C12" s="6" t="s">
        <v>2</v>
      </c>
      <c r="D12" s="6" t="s">
        <v>3</v>
      </c>
      <c r="E12" s="4"/>
    </row>
    <row r="13" spans="1:5" s="11" customFormat="1" ht="24.5" customHeight="1" x14ac:dyDescent="0.35">
      <c r="A13" s="8"/>
      <c r="B13" s="9" t="s">
        <v>4</v>
      </c>
      <c r="C13" s="10" t="s">
        <v>5</v>
      </c>
      <c r="D13" s="10"/>
      <c r="E13" s="8"/>
    </row>
    <row r="14" spans="1:5" ht="24.5" customHeight="1" x14ac:dyDescent="0.35">
      <c r="A14" s="1"/>
      <c r="B14" s="9" t="s">
        <v>6</v>
      </c>
      <c r="C14" s="10" t="s">
        <v>7</v>
      </c>
      <c r="D14" s="12"/>
      <c r="E14" s="1"/>
    </row>
    <row r="15" spans="1:5" ht="24.5" customHeight="1" x14ac:dyDescent="0.35">
      <c r="A15" s="1"/>
      <c r="B15" s="9" t="s">
        <v>8</v>
      </c>
      <c r="C15" s="10" t="s">
        <v>9</v>
      </c>
      <c r="D15" s="10"/>
      <c r="E15" s="1"/>
    </row>
    <row r="16" spans="1:5" ht="24.5" customHeight="1" x14ac:dyDescent="0.35">
      <c r="A16" s="1"/>
      <c r="B16" s="9" t="s">
        <v>10</v>
      </c>
      <c r="C16" s="10" t="s">
        <v>11</v>
      </c>
      <c r="D16" s="10"/>
      <c r="E16" s="1"/>
    </row>
    <row r="17" spans="1:5" ht="24.5" customHeight="1" x14ac:dyDescent="0.35">
      <c r="A17" s="1"/>
      <c r="B17" s="9" t="s">
        <v>12</v>
      </c>
      <c r="C17" s="10" t="s">
        <v>13</v>
      </c>
      <c r="D17" s="13"/>
      <c r="E17" s="1"/>
    </row>
    <row r="18" spans="1:5" ht="24.5" customHeight="1" x14ac:dyDescent="0.35">
      <c r="A18" s="1"/>
      <c r="B18" s="9" t="s">
        <v>14</v>
      </c>
      <c r="C18" s="10" t="s">
        <v>15</v>
      </c>
      <c r="D18" s="13"/>
      <c r="E18" s="1"/>
    </row>
    <row r="19" spans="1:5" ht="24.5" customHeight="1" x14ac:dyDescent="0.35">
      <c r="A19" s="1"/>
      <c r="B19" s="9" t="s">
        <v>16</v>
      </c>
      <c r="C19" s="10" t="s">
        <v>17</v>
      </c>
      <c r="D19" s="10"/>
      <c r="E19" s="1"/>
    </row>
    <row r="20" spans="1:5" ht="24.5" customHeight="1" x14ac:dyDescent="0.35">
      <c r="A20" s="1"/>
      <c r="B20" s="9" t="s">
        <v>220</v>
      </c>
      <c r="C20" s="10" t="s">
        <v>18</v>
      </c>
      <c r="D20" s="13"/>
      <c r="E20" s="1"/>
    </row>
    <row r="21" spans="1:5" ht="24.5" customHeight="1" x14ac:dyDescent="0.35">
      <c r="A21" s="1"/>
      <c r="B21" s="9" t="s">
        <v>216</v>
      </c>
      <c r="C21" s="10" t="s">
        <v>19</v>
      </c>
      <c r="D21" s="10"/>
      <c r="E21" s="1"/>
    </row>
    <row r="22" spans="1:5" ht="24.5" customHeight="1" x14ac:dyDescent="0.35">
      <c r="A22" s="1"/>
      <c r="B22" s="9" t="s">
        <v>20</v>
      </c>
      <c r="C22" s="10" t="s">
        <v>21</v>
      </c>
      <c r="D22" s="10"/>
      <c r="E22" s="1"/>
    </row>
    <row r="23" spans="1:5" ht="24.5" customHeight="1" x14ac:dyDescent="0.35">
      <c r="A23" s="1"/>
      <c r="B23" s="9" t="s">
        <v>22</v>
      </c>
      <c r="C23" s="10" t="s">
        <v>23</v>
      </c>
      <c r="D23" s="13"/>
      <c r="E23" s="1"/>
    </row>
    <row r="24" spans="1:5" ht="24.5" customHeight="1" x14ac:dyDescent="0.35">
      <c r="A24" s="1"/>
      <c r="B24" s="9" t="s">
        <v>222</v>
      </c>
      <c r="C24" s="10" t="s">
        <v>24</v>
      </c>
      <c r="D24" s="10"/>
      <c r="E24" s="1"/>
    </row>
    <row r="25" spans="1:5" ht="24.5" customHeight="1" x14ac:dyDescent="0.35">
      <c r="A25" s="1"/>
      <c r="B25" s="9" t="s">
        <v>219</v>
      </c>
      <c r="C25" s="10" t="s">
        <v>25</v>
      </c>
      <c r="D25" s="13"/>
      <c r="E25" s="1"/>
    </row>
    <row r="26" spans="1:5" ht="24.5" customHeight="1" x14ac:dyDescent="0.35">
      <c r="A26" s="1"/>
      <c r="B26" s="9" t="s">
        <v>26</v>
      </c>
      <c r="C26" s="10" t="s">
        <v>27</v>
      </c>
      <c r="D26" s="13"/>
      <c r="E26" s="1"/>
    </row>
    <row r="27" spans="1:5" ht="24.5" customHeight="1" x14ac:dyDescent="0.35">
      <c r="A27" s="1"/>
      <c r="B27" s="9" t="s">
        <v>221</v>
      </c>
      <c r="C27" s="10" t="s">
        <v>28</v>
      </c>
      <c r="D27" s="10"/>
      <c r="E27" s="1"/>
    </row>
    <row r="28" spans="1:5" ht="24.5" customHeight="1" x14ac:dyDescent="0.35">
      <c r="A28" s="1"/>
      <c r="B28" s="9" t="s">
        <v>29</v>
      </c>
      <c r="C28" s="10" t="s">
        <v>30</v>
      </c>
      <c r="D28" s="13"/>
      <c r="E28" s="1"/>
    </row>
    <row r="29" spans="1:5" ht="24.5" customHeight="1" x14ac:dyDescent="0.35">
      <c r="A29" s="1"/>
      <c r="B29" s="9" t="s">
        <v>31</v>
      </c>
      <c r="C29" s="10" t="s">
        <v>32</v>
      </c>
      <c r="D29" s="10"/>
      <c r="E29" s="1"/>
    </row>
    <row r="30" spans="1:5" ht="24.5" customHeight="1" x14ac:dyDescent="0.35">
      <c r="A30" s="1"/>
      <c r="B30" s="9" t="s">
        <v>33</v>
      </c>
      <c r="C30" s="10" t="s">
        <v>34</v>
      </c>
      <c r="D30" s="13"/>
      <c r="E30" s="1"/>
    </row>
    <row r="31" spans="1:5" ht="24.5" customHeight="1" x14ac:dyDescent="0.35">
      <c r="A31" s="1"/>
      <c r="B31" s="9" t="s">
        <v>35</v>
      </c>
      <c r="C31" s="10" t="s">
        <v>36</v>
      </c>
      <c r="D31" s="13"/>
      <c r="E31" s="1"/>
    </row>
    <row r="32" spans="1:5" ht="24.5" customHeight="1" x14ac:dyDescent="0.35">
      <c r="A32" s="1"/>
      <c r="B32" s="9" t="s">
        <v>37</v>
      </c>
      <c r="C32" s="10" t="s">
        <v>38</v>
      </c>
      <c r="D32" s="10"/>
      <c r="E32" s="1"/>
    </row>
    <row r="33" spans="1:5" ht="24.5" customHeight="1" x14ac:dyDescent="0.35">
      <c r="A33" s="1"/>
      <c r="B33" s="9" t="s">
        <v>215</v>
      </c>
      <c r="C33" s="10" t="s">
        <v>39</v>
      </c>
      <c r="D33" s="13"/>
      <c r="E33" s="1"/>
    </row>
    <row r="34" spans="1:5" ht="24.5" customHeight="1" x14ac:dyDescent="0.35">
      <c r="A34" s="1"/>
      <c r="B34" s="9" t="s">
        <v>40</v>
      </c>
      <c r="C34" s="10" t="s">
        <v>41</v>
      </c>
      <c r="D34" s="10"/>
      <c r="E34" s="1"/>
    </row>
    <row r="35" spans="1:5" ht="24.5" customHeight="1" x14ac:dyDescent="0.35">
      <c r="A35" s="1"/>
      <c r="B35" s="9" t="s">
        <v>42</v>
      </c>
      <c r="C35" s="10" t="s">
        <v>43</v>
      </c>
      <c r="D35" s="13"/>
      <c r="E35" s="1"/>
    </row>
    <row r="36" spans="1:5" ht="24.5" customHeight="1" x14ac:dyDescent="0.35">
      <c r="A36" s="1"/>
      <c r="B36" s="9" t="s">
        <v>218</v>
      </c>
      <c r="C36" s="10" t="s">
        <v>44</v>
      </c>
      <c r="D36" s="10"/>
      <c r="E36" s="1"/>
    </row>
    <row r="37" spans="1:5" ht="24.5" customHeight="1" x14ac:dyDescent="0.35">
      <c r="A37" s="1"/>
      <c r="B37" s="9" t="s">
        <v>45</v>
      </c>
      <c r="C37" s="10" t="s">
        <v>46</v>
      </c>
      <c r="D37" s="10"/>
      <c r="E37" s="1"/>
    </row>
    <row r="38" spans="1:5" ht="24.5" customHeight="1" x14ac:dyDescent="0.35">
      <c r="A38" s="1"/>
      <c r="B38" s="9" t="s">
        <v>47</v>
      </c>
      <c r="C38" s="10" t="s">
        <v>48</v>
      </c>
      <c r="D38" s="10"/>
      <c r="E38" s="1"/>
    </row>
    <row r="39" spans="1:5" ht="24.5" customHeight="1" x14ac:dyDescent="0.35">
      <c r="A39" s="1"/>
      <c r="B39" s="9" t="s">
        <v>49</v>
      </c>
      <c r="C39" s="10" t="s">
        <v>50</v>
      </c>
      <c r="D39" s="13"/>
      <c r="E39" s="1"/>
    </row>
    <row r="40" spans="1:5" ht="24.5" customHeight="1" x14ac:dyDescent="0.35">
      <c r="A40" s="1"/>
      <c r="B40" s="9" t="s">
        <v>51</v>
      </c>
      <c r="C40" s="10" t="s">
        <v>52</v>
      </c>
      <c r="D40" s="13"/>
      <c r="E40" s="1"/>
    </row>
    <row r="41" spans="1:5" ht="24.5" customHeight="1" x14ac:dyDescent="0.35">
      <c r="A41" s="1"/>
      <c r="B41" s="9" t="s">
        <v>53</v>
      </c>
      <c r="C41" s="10" t="s">
        <v>54</v>
      </c>
      <c r="D41" s="10"/>
      <c r="E41" s="1"/>
    </row>
    <row r="42" spans="1:5" ht="24.5" customHeight="1" x14ac:dyDescent="0.35">
      <c r="A42" s="1"/>
      <c r="B42" s="9" t="s">
        <v>55</v>
      </c>
      <c r="C42" s="10" t="s">
        <v>56</v>
      </c>
      <c r="D42" s="10"/>
      <c r="E42" s="1"/>
    </row>
    <row r="43" spans="1:5" ht="24.5" customHeight="1" x14ac:dyDescent="0.35">
      <c r="A43" s="1"/>
      <c r="B43" s="9" t="s">
        <v>57</v>
      </c>
      <c r="C43" s="10" t="s">
        <v>58</v>
      </c>
      <c r="D43" s="10"/>
      <c r="E43" s="1"/>
    </row>
    <row r="44" spans="1:5" ht="24.5" customHeight="1" x14ac:dyDescent="0.35">
      <c r="A44" s="1"/>
      <c r="B44" s="9" t="s">
        <v>59</v>
      </c>
      <c r="C44" s="10" t="s">
        <v>60</v>
      </c>
      <c r="D44" s="13"/>
      <c r="E44" s="1"/>
    </row>
    <row r="45" spans="1:5" ht="24.5" customHeight="1" x14ac:dyDescent="0.35">
      <c r="A45" s="1"/>
      <c r="B45" s="9" t="s">
        <v>61</v>
      </c>
      <c r="C45" s="10" t="s">
        <v>62</v>
      </c>
      <c r="D45" s="13"/>
      <c r="E45" s="1"/>
    </row>
    <row r="46" spans="1:5" ht="24.5" customHeight="1" x14ac:dyDescent="0.35">
      <c r="A46" s="1"/>
      <c r="B46" s="9" t="s">
        <v>63</v>
      </c>
      <c r="C46" s="10" t="s">
        <v>64</v>
      </c>
      <c r="D46" s="10"/>
      <c r="E46" s="1"/>
    </row>
    <row r="47" spans="1:5" ht="24.5" customHeight="1" x14ac:dyDescent="0.35">
      <c r="A47" s="1"/>
      <c r="B47" s="9" t="s">
        <v>65</v>
      </c>
      <c r="C47" s="10" t="s">
        <v>66</v>
      </c>
      <c r="D47" s="10"/>
      <c r="E47" s="1"/>
    </row>
    <row r="48" spans="1:5" ht="24.5" customHeight="1" x14ac:dyDescent="0.35">
      <c r="A48" s="1"/>
      <c r="B48" s="9" t="s">
        <v>67</v>
      </c>
      <c r="C48" s="10" t="s">
        <v>68</v>
      </c>
      <c r="D48" s="10"/>
      <c r="E48" s="1"/>
    </row>
    <row r="49" spans="1:5" ht="24.5" customHeight="1" x14ac:dyDescent="0.35">
      <c r="A49" s="1"/>
      <c r="B49" s="9" t="s">
        <v>69</v>
      </c>
      <c r="C49" s="10" t="s">
        <v>70</v>
      </c>
      <c r="D49" s="13"/>
      <c r="E49" s="1"/>
    </row>
    <row r="50" spans="1:5" ht="24.5" customHeight="1" x14ac:dyDescent="0.35">
      <c r="A50" s="1"/>
      <c r="B50" s="9" t="s">
        <v>71</v>
      </c>
      <c r="C50" s="10" t="s">
        <v>72</v>
      </c>
      <c r="D50" s="13"/>
      <c r="E50" s="1"/>
    </row>
    <row r="51" spans="1:5" ht="24.5" customHeight="1" x14ac:dyDescent="0.35">
      <c r="A51" s="1"/>
      <c r="B51" s="9" t="s">
        <v>73</v>
      </c>
      <c r="C51" s="10" t="s">
        <v>74</v>
      </c>
      <c r="D51" s="10"/>
      <c r="E51" s="1"/>
    </row>
    <row r="52" spans="1:5" ht="24.5" customHeight="1" x14ac:dyDescent="0.35">
      <c r="A52" s="1"/>
      <c r="B52" s="9" t="s">
        <v>217</v>
      </c>
      <c r="C52" s="10" t="s">
        <v>75</v>
      </c>
      <c r="D52" s="10"/>
      <c r="E52" s="1"/>
    </row>
    <row r="53" spans="1:5" ht="24.5" customHeight="1" x14ac:dyDescent="0.35">
      <c r="A53" s="1"/>
      <c r="B53" s="9" t="s">
        <v>76</v>
      </c>
      <c r="C53" s="10" t="s">
        <v>77</v>
      </c>
      <c r="D53" s="10"/>
      <c r="E53" s="1"/>
    </row>
    <row r="54" spans="1:5" ht="24.5" customHeight="1" x14ac:dyDescent="0.35">
      <c r="A54" s="1"/>
      <c r="B54" s="9" t="s">
        <v>78</v>
      </c>
      <c r="C54" s="10" t="s">
        <v>79</v>
      </c>
      <c r="D54" s="10"/>
      <c r="E54" s="1"/>
    </row>
    <row r="55" spans="1:5" ht="24.5" customHeight="1" x14ac:dyDescent="0.35">
      <c r="A55" s="1"/>
      <c r="B55" s="9" t="s">
        <v>80</v>
      </c>
      <c r="C55" s="10" t="s">
        <v>81</v>
      </c>
      <c r="D55" s="13"/>
      <c r="E55" s="1"/>
    </row>
    <row r="56" spans="1:5" ht="24.5" customHeight="1" x14ac:dyDescent="0.35">
      <c r="A56" s="1"/>
      <c r="B56" s="9" t="s">
        <v>82</v>
      </c>
      <c r="C56" s="10" t="s">
        <v>83</v>
      </c>
      <c r="D56" s="13"/>
      <c r="E56" s="1"/>
    </row>
    <row r="57" spans="1:5" ht="24.5" customHeight="1" x14ac:dyDescent="0.35">
      <c r="A57" s="1"/>
      <c r="B57" s="9" t="s">
        <v>84</v>
      </c>
      <c r="C57" s="10" t="s">
        <v>85</v>
      </c>
      <c r="D57" s="10"/>
      <c r="E57" s="1"/>
    </row>
    <row r="58" spans="1:5" ht="24.5" customHeight="1" x14ac:dyDescent="0.35">
      <c r="A58" s="1"/>
      <c r="B58" s="9" t="s">
        <v>86</v>
      </c>
      <c r="C58" s="10" t="s">
        <v>87</v>
      </c>
      <c r="D58" s="10"/>
      <c r="E58" s="1"/>
    </row>
    <row r="59" spans="1:5" ht="24.5" customHeight="1" x14ac:dyDescent="0.35">
      <c r="A59" s="1"/>
      <c r="B59" s="9" t="s">
        <v>88</v>
      </c>
      <c r="C59" s="10" t="s">
        <v>89</v>
      </c>
      <c r="D59" s="13"/>
      <c r="E59" s="1"/>
    </row>
    <row r="60" spans="1:5" ht="24.5" customHeight="1" x14ac:dyDescent="0.35">
      <c r="A60" s="1"/>
      <c r="B60" s="9" t="s">
        <v>228</v>
      </c>
      <c r="C60" s="10" t="s">
        <v>90</v>
      </c>
      <c r="D60" s="10"/>
      <c r="E60" s="1"/>
    </row>
    <row r="61" spans="1:5" ht="24.5" customHeight="1" x14ac:dyDescent="0.35">
      <c r="A61" s="1"/>
      <c r="B61" s="9" t="s">
        <v>223</v>
      </c>
      <c r="C61" s="10" t="s">
        <v>91</v>
      </c>
      <c r="D61" s="10"/>
      <c r="E61" s="1"/>
    </row>
    <row r="62" spans="1:5" ht="24.5" customHeight="1" x14ac:dyDescent="0.35">
      <c r="A62" s="1"/>
      <c r="B62" s="9" t="s">
        <v>92</v>
      </c>
      <c r="C62" s="10" t="s">
        <v>93</v>
      </c>
      <c r="D62" s="10"/>
      <c r="E62" s="1"/>
    </row>
    <row r="63" spans="1:5" ht="24.5" customHeight="1" x14ac:dyDescent="0.35">
      <c r="A63" s="1"/>
      <c r="B63" s="9" t="s">
        <v>94</v>
      </c>
      <c r="C63" s="10" t="s">
        <v>95</v>
      </c>
      <c r="D63" s="10"/>
      <c r="E63" s="1"/>
    </row>
    <row r="64" spans="1:5" ht="24.5" customHeight="1" x14ac:dyDescent="0.35">
      <c r="A64" s="1"/>
      <c r="B64" s="9" t="s">
        <v>96</v>
      </c>
      <c r="C64" s="10" t="s">
        <v>97</v>
      </c>
      <c r="D64" s="10"/>
      <c r="E64" s="1"/>
    </row>
    <row r="65" spans="1:5" ht="24.5" hidden="1" customHeight="1" x14ac:dyDescent="0.35">
      <c r="A65" s="1"/>
      <c r="B65" s="9" t="s">
        <v>98</v>
      </c>
      <c r="C65" s="13"/>
      <c r="D65" s="13"/>
      <c r="E65" s="1"/>
    </row>
    <row r="66" spans="1:5" ht="24.5" customHeight="1" x14ac:dyDescent="0.35">
      <c r="A66" s="1"/>
      <c r="B66" s="9" t="s">
        <v>99</v>
      </c>
      <c r="C66" s="10" t="s">
        <v>100</v>
      </c>
      <c r="D66" s="10"/>
      <c r="E66" s="1"/>
    </row>
    <row r="67" spans="1:5" ht="24.5" customHeight="1" x14ac:dyDescent="0.35">
      <c r="A67" s="1"/>
      <c r="B67" s="9" t="s">
        <v>101</v>
      </c>
      <c r="C67" s="10" t="s">
        <v>102</v>
      </c>
      <c r="D67" s="10"/>
      <c r="E67" s="1"/>
    </row>
    <row r="68" spans="1:5" x14ac:dyDescent="0.35">
      <c r="A68" s="1"/>
      <c r="B68" s="1"/>
      <c r="C68" s="2"/>
      <c r="D68" s="2"/>
      <c r="E68" s="1"/>
    </row>
  </sheetData>
  <mergeCells count="1">
    <mergeCell ref="C8:D8"/>
  </mergeCells>
  <hyperlinks>
    <hyperlink ref="C13" r:id="rId1" xr:uid="{00000000-0004-0000-0000-000000000000}"/>
    <hyperlink ref="C14" r:id="rId2" xr:uid="{00000000-0004-0000-0000-000001000000}"/>
    <hyperlink ref="C16" r:id="rId3" xr:uid="{00000000-0004-0000-0000-000002000000}"/>
    <hyperlink ref="C17" r:id="rId4" xr:uid="{00000000-0004-0000-0000-000003000000}"/>
    <hyperlink ref="C15" r:id="rId5" xr:uid="{00000000-0004-0000-0000-000004000000}"/>
    <hyperlink ref="C18" r:id="rId6" xr:uid="{00000000-0004-0000-0000-000005000000}"/>
    <hyperlink ref="C19" r:id="rId7" xr:uid="{00000000-0004-0000-0000-000006000000}"/>
    <hyperlink ref="C20" r:id="rId8" xr:uid="{00000000-0004-0000-0000-000007000000}"/>
    <hyperlink ref="C21" r:id="rId9" xr:uid="{00000000-0004-0000-0000-000008000000}"/>
    <hyperlink ref="C22" r:id="rId10" xr:uid="{00000000-0004-0000-0000-000009000000}"/>
    <hyperlink ref="C23" r:id="rId11" xr:uid="{00000000-0004-0000-0000-00000A000000}"/>
    <hyperlink ref="C24" r:id="rId12" xr:uid="{00000000-0004-0000-0000-00000B000000}"/>
    <hyperlink ref="C25" r:id="rId13" xr:uid="{00000000-0004-0000-0000-00000C000000}"/>
    <hyperlink ref="C26" r:id="rId14" xr:uid="{00000000-0004-0000-0000-00000D000000}"/>
    <hyperlink ref="C27" r:id="rId15" xr:uid="{00000000-0004-0000-0000-00000E000000}"/>
    <hyperlink ref="C28" r:id="rId16" xr:uid="{00000000-0004-0000-0000-00000F000000}"/>
    <hyperlink ref="C29" r:id="rId17" xr:uid="{00000000-0004-0000-0000-000010000000}"/>
    <hyperlink ref="C30" r:id="rId18" xr:uid="{00000000-0004-0000-0000-000011000000}"/>
    <hyperlink ref="C31" r:id="rId19" xr:uid="{00000000-0004-0000-0000-000012000000}"/>
    <hyperlink ref="C32" r:id="rId20" xr:uid="{00000000-0004-0000-0000-000013000000}"/>
    <hyperlink ref="C33" r:id="rId21" xr:uid="{00000000-0004-0000-0000-000014000000}"/>
    <hyperlink ref="C34" r:id="rId22" xr:uid="{00000000-0004-0000-0000-000015000000}"/>
    <hyperlink ref="C35" r:id="rId23" xr:uid="{00000000-0004-0000-0000-000016000000}"/>
    <hyperlink ref="C36" r:id="rId24" xr:uid="{00000000-0004-0000-0000-000017000000}"/>
    <hyperlink ref="C37" r:id="rId25" xr:uid="{00000000-0004-0000-0000-000018000000}"/>
    <hyperlink ref="C38" r:id="rId26" xr:uid="{00000000-0004-0000-0000-000019000000}"/>
    <hyperlink ref="C39" r:id="rId27" xr:uid="{00000000-0004-0000-0000-00001A000000}"/>
    <hyperlink ref="C40" r:id="rId28" xr:uid="{00000000-0004-0000-0000-00001B000000}"/>
    <hyperlink ref="C41" r:id="rId29" xr:uid="{00000000-0004-0000-0000-00001C000000}"/>
    <hyperlink ref="C42" r:id="rId30" xr:uid="{00000000-0004-0000-0000-00001D000000}"/>
    <hyperlink ref="C43" r:id="rId31" xr:uid="{00000000-0004-0000-0000-00001E000000}"/>
    <hyperlink ref="C44" r:id="rId32" xr:uid="{00000000-0004-0000-0000-00001F000000}"/>
    <hyperlink ref="C45" r:id="rId33" xr:uid="{00000000-0004-0000-0000-000020000000}"/>
    <hyperlink ref="C46" r:id="rId34" xr:uid="{00000000-0004-0000-0000-000021000000}"/>
    <hyperlink ref="C47" r:id="rId35" xr:uid="{00000000-0004-0000-0000-000022000000}"/>
    <hyperlink ref="C48" r:id="rId36" xr:uid="{00000000-0004-0000-0000-000023000000}"/>
    <hyperlink ref="C49" r:id="rId37" xr:uid="{00000000-0004-0000-0000-000024000000}"/>
    <hyperlink ref="C50" r:id="rId38" xr:uid="{00000000-0004-0000-0000-000025000000}"/>
    <hyperlink ref="C51" r:id="rId39" xr:uid="{00000000-0004-0000-0000-000026000000}"/>
    <hyperlink ref="C52" r:id="rId40" xr:uid="{00000000-0004-0000-0000-000027000000}"/>
    <hyperlink ref="C53" r:id="rId41" xr:uid="{00000000-0004-0000-0000-000028000000}"/>
    <hyperlink ref="C54" r:id="rId42" xr:uid="{00000000-0004-0000-0000-000029000000}"/>
    <hyperlink ref="C55" r:id="rId43" xr:uid="{00000000-0004-0000-0000-00002A000000}"/>
    <hyperlink ref="C56" r:id="rId44" xr:uid="{00000000-0004-0000-0000-00002B000000}"/>
    <hyperlink ref="C57" r:id="rId45" xr:uid="{00000000-0004-0000-0000-00002C000000}"/>
    <hyperlink ref="C59" r:id="rId46" xr:uid="{00000000-0004-0000-0000-00002D000000}"/>
    <hyperlink ref="C60" r:id="rId47" xr:uid="{00000000-0004-0000-0000-00002E000000}"/>
    <hyperlink ref="C61" r:id="rId48" xr:uid="{00000000-0004-0000-0000-00002F000000}"/>
    <hyperlink ref="C62" r:id="rId49" xr:uid="{00000000-0004-0000-0000-000030000000}"/>
    <hyperlink ref="C63" r:id="rId50" xr:uid="{00000000-0004-0000-0000-000031000000}"/>
    <hyperlink ref="C64" r:id="rId51" xr:uid="{00000000-0004-0000-0000-000032000000}"/>
    <hyperlink ref="C66" r:id="rId52" xr:uid="{00000000-0004-0000-0000-000033000000}"/>
    <hyperlink ref="C67" r:id="rId53" xr:uid="{00000000-0004-0000-0000-000034000000}"/>
  </hyperlinks>
  <pageMargins left="0.7" right="0.7" top="0.75" bottom="0.75" header="0.3" footer="0.3"/>
  <drawing r:id="rId5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8"/>
  <sheetViews>
    <sheetView topLeftCell="D1" zoomScale="96" zoomScaleNormal="96" workbookViewId="0">
      <selection activeCell="F12" sqref="F12"/>
    </sheetView>
  </sheetViews>
  <sheetFormatPr defaultColWidth="8.7265625" defaultRowHeight="14.5" x14ac:dyDescent="0.35"/>
  <cols>
    <col min="2" max="2" width="29" style="131" customWidth="1"/>
    <col min="3" max="8" width="10.54296875" style="132" customWidth="1"/>
  </cols>
  <sheetData>
    <row r="2" spans="1:8" ht="26" x14ac:dyDescent="0.35">
      <c r="B2" s="82" t="s">
        <v>1</v>
      </c>
      <c r="C2" s="83" t="s">
        <v>187</v>
      </c>
      <c r="D2" s="129" t="s">
        <v>188</v>
      </c>
      <c r="E2" s="83" t="s">
        <v>189</v>
      </c>
      <c r="F2" s="129" t="s">
        <v>188</v>
      </c>
      <c r="G2" s="83" t="s">
        <v>190</v>
      </c>
      <c r="H2" s="129" t="s">
        <v>188</v>
      </c>
    </row>
    <row r="3" spans="1:8" x14ac:dyDescent="0.35">
      <c r="A3" t="s">
        <v>225</v>
      </c>
      <c r="B3" s="9" t="s">
        <v>4</v>
      </c>
      <c r="C3" s="88">
        <f>INDEX('Visa Dataset 2018_UMA'!$D$18:$H$18,MATCH('Score UMA '!B3,'Visa Dataset 2018_UMA'!$D$12:$H$12,0))</f>
        <v>4</v>
      </c>
      <c r="D3" s="130">
        <f>(C3-MIN(C$3:C$56))/(MAX(C$3:C$56)-MIN(C$3:C$56))</f>
        <v>1</v>
      </c>
      <c r="E3" s="88">
        <v>4</v>
      </c>
      <c r="F3" s="130">
        <f t="shared" ref="D3:F7" si="0">(E3-MIN(E$3:E$56))/(MAX(E$3:E$56)-MIN(E$3:E$56))</f>
        <v>1</v>
      </c>
      <c r="G3" s="88">
        <f>INDEX('Visa Dataset 2018_UMA'!$D$20:$H$20,MATCH('Score UMA '!B3,'Visa Dataset 2018_UMA'!$D$12:$H$12,0))</f>
        <v>0</v>
      </c>
      <c r="H3" s="130">
        <f>1-(G3-MIN(G$3:G$56))/(MAX(G$3:G$56)-MIN(G$3:G$56))</f>
        <v>1</v>
      </c>
    </row>
    <row r="4" spans="1:8" x14ac:dyDescent="0.35">
      <c r="B4" s="9" t="s">
        <v>51</v>
      </c>
      <c r="C4" s="88">
        <f>INDEX('Visa Dataset 2018_UMA'!$D$18:$H$18,MATCH('Score UMA '!B4,'Visa Dataset 2018_UMA'!$D$12:$H$12,0))</f>
        <v>1</v>
      </c>
      <c r="D4" s="130">
        <f t="shared" si="0"/>
        <v>0</v>
      </c>
      <c r="E4" s="88">
        <f>INDEX('Visa Dataset 2018_UMA'!$D$19:$H$19,MATCH('Score UMA '!B4,'Visa Dataset 2018_UMA'!$D$12:$H$12,0))</f>
        <v>0</v>
      </c>
      <c r="F4" s="130">
        <f t="shared" si="0"/>
        <v>0</v>
      </c>
      <c r="G4" s="88">
        <f>INDEX('Visa Dataset 2018_UMA'!$D$20:$H$20,MATCH('Score UMA '!B4,'Visa Dataset 2018_UMA'!$D$12:$H$12,0))</f>
        <v>3</v>
      </c>
      <c r="H4" s="130">
        <f t="shared" ref="H4:H7" si="1">1-(G4-MIN(G$3:G$56))/(MAX(G$3:G$56)-MIN(G$3:G$56))</f>
        <v>0</v>
      </c>
    </row>
    <row r="5" spans="1:8" x14ac:dyDescent="0.35">
      <c r="B5" s="9" t="s">
        <v>59</v>
      </c>
      <c r="C5" s="88">
        <f>INDEX('Visa Dataset 2018_UMA'!$D$18:$H$18,MATCH('Score UMA '!B5,'Visa Dataset 2018_UMA'!$D$12:$H$12,0))</f>
        <v>3</v>
      </c>
      <c r="D5" s="130">
        <f t="shared" si="0"/>
        <v>0.66666666666666663</v>
      </c>
      <c r="E5" s="88">
        <f>INDEX('Visa Dataset 2018_UMA'!$D$19:$H$19,MATCH('Score UMA '!B5,'Visa Dataset 2018_UMA'!$D$12:$H$12,0))</f>
        <v>1</v>
      </c>
      <c r="F5" s="130">
        <f t="shared" si="0"/>
        <v>0.25</v>
      </c>
      <c r="G5" s="88">
        <f>INDEX('Visa Dataset 2018_UMA'!$D$20:$H$20,MATCH('Score UMA '!B5,'Visa Dataset 2018_UMA'!$D$12:$H$12,0))</f>
        <v>0</v>
      </c>
      <c r="H5" s="130">
        <f t="shared" si="1"/>
        <v>1</v>
      </c>
    </row>
    <row r="6" spans="1:8" x14ac:dyDescent="0.35">
      <c r="B6" s="9" t="s">
        <v>63</v>
      </c>
      <c r="C6" s="88">
        <f>INDEX('Visa Dataset 2018_UMA'!$D$18:$H$18,MATCH('Score UMA '!B6,'Visa Dataset 2018_UMA'!$D$12:$H$12,0))</f>
        <v>2</v>
      </c>
      <c r="D6" s="130">
        <f t="shared" si="0"/>
        <v>0.33333333333333331</v>
      </c>
      <c r="E6" s="88">
        <f>INDEX('Visa Dataset 2018_UMA'!$D$19:$H$19,MATCH('Score UMA '!B6,'Visa Dataset 2018_UMA'!$D$12:$H$12,0))</f>
        <v>0</v>
      </c>
      <c r="F6" s="130">
        <f t="shared" si="0"/>
        <v>0</v>
      </c>
      <c r="G6" s="88">
        <f>INDEX('Visa Dataset 2018_UMA'!$D$20:$H$20,MATCH('Score UMA '!B6,'Visa Dataset 2018_UMA'!$D$12:$H$12,0))</f>
        <v>2</v>
      </c>
      <c r="H6" s="130">
        <f t="shared" si="1"/>
        <v>0.33333333333333337</v>
      </c>
    </row>
    <row r="7" spans="1:8" x14ac:dyDescent="0.35">
      <c r="A7" t="s">
        <v>225</v>
      </c>
      <c r="B7" s="9" t="s">
        <v>94</v>
      </c>
      <c r="C7" s="88">
        <f>INDEX('Visa Dataset 2018_UMA'!$D$18:$H$18,MATCH('Score UMA '!B7,'Visa Dataset 2018_UMA'!$D$12:$H$12,0))</f>
        <v>4</v>
      </c>
      <c r="D7" s="130">
        <f t="shared" si="0"/>
        <v>1</v>
      </c>
      <c r="E7" s="88">
        <v>4</v>
      </c>
      <c r="F7" s="130">
        <f t="shared" si="0"/>
        <v>1</v>
      </c>
      <c r="G7" s="88">
        <f>INDEX('Visa Dataset 2018_UMA'!$D$20:$H$20,MATCH('Score UMA '!B7,'Visa Dataset 2018_UMA'!$D$12:$H$12,0))</f>
        <v>0</v>
      </c>
      <c r="H7" s="130">
        <f t="shared" si="1"/>
        <v>1</v>
      </c>
    </row>
    <row r="8" spans="1:8" x14ac:dyDescent="0.35">
      <c r="D8" s="133"/>
      <c r="F8" s="133"/>
      <c r="H8" s="133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AF36"/>
  <sheetViews>
    <sheetView zoomScale="80" zoomScaleNormal="80" workbookViewId="0">
      <pane xSplit="3" ySplit="12" topLeftCell="F31" activePane="bottomRight" state="frozen"/>
      <selection activeCell="C13" sqref="C13"/>
      <selection pane="topRight" activeCell="C13" sqref="C13"/>
      <selection pane="bottomLeft" activeCell="C13" sqref="C13"/>
      <selection pane="bottomRight" activeCell="A31" sqref="A31:XFD31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6" width="3.54296875" style="15" bestFit="1" customWidth="1"/>
    <col min="7" max="16" width="4" style="15" bestFit="1" customWidth="1"/>
    <col min="17" max="17" width="3.54296875" style="15" bestFit="1" customWidth="1"/>
    <col min="18" max="22" width="4" style="15" bestFit="1" customWidth="1"/>
    <col min="23" max="23" width="3.54296875" style="15" customWidth="1"/>
    <col min="24" max="26" width="11.36328125" style="15"/>
    <col min="27" max="27" width="18.1796875" style="15" customWidth="1"/>
    <col min="28" max="28" width="11.36328125" style="15"/>
    <col min="29" max="29" width="15" style="15" bestFit="1" customWidth="1"/>
    <col min="30" max="30" width="14.54296875" style="15" bestFit="1" customWidth="1"/>
    <col min="31" max="31" width="15.453125" style="15" bestFit="1" customWidth="1"/>
    <col min="32" max="16384" width="11.36328125" style="15"/>
  </cols>
  <sheetData>
    <row r="1" spans="1:32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32" ht="26.5" hidden="1" thickBot="1" x14ac:dyDescent="0.4">
      <c r="A2" s="8"/>
      <c r="W2" s="16"/>
      <c r="AD2" s="17"/>
      <c r="AF2" s="17"/>
    </row>
    <row r="3" spans="1:32" ht="15" hidden="1" thickBot="1" x14ac:dyDescent="0.4">
      <c r="A3" s="8"/>
      <c r="W3" s="8"/>
    </row>
    <row r="4" spans="1:32" ht="15" hidden="1" thickBot="1" x14ac:dyDescent="0.4">
      <c r="A4" s="8"/>
      <c r="W4" s="8"/>
    </row>
    <row r="5" spans="1:32" ht="15" hidden="1" thickBot="1" x14ac:dyDescent="0.4">
      <c r="A5" s="8"/>
      <c r="W5" s="8"/>
    </row>
    <row r="6" spans="1:32" ht="15" hidden="1" thickBot="1" x14ac:dyDescent="0.4">
      <c r="A6" s="8"/>
      <c r="W6" s="8"/>
    </row>
    <row r="7" spans="1:32" ht="17.5" hidden="1" thickBot="1" x14ac:dyDescent="0.4">
      <c r="A7" s="8"/>
      <c r="C7" s="19"/>
      <c r="D7" s="20"/>
      <c r="W7" s="8"/>
    </row>
    <row r="8" spans="1:32" ht="22.5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80"/>
      <c r="K8" s="21">
        <v>1</v>
      </c>
      <c r="W8" s="8"/>
    </row>
    <row r="9" spans="1:32" ht="15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3"/>
      <c r="K9" s="22">
        <v>2</v>
      </c>
      <c r="W9" s="8"/>
      <c r="AB9" s="202" t="s">
        <v>199</v>
      </c>
      <c r="AC9" s="202"/>
      <c r="AD9" s="202"/>
      <c r="AE9" s="202"/>
    </row>
    <row r="10" spans="1:32" ht="15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6"/>
      <c r="K10" s="23">
        <v>3</v>
      </c>
      <c r="W10" s="8"/>
      <c r="AB10" s="202"/>
      <c r="AC10" s="202"/>
      <c r="AD10" s="202"/>
      <c r="AE10" s="202"/>
    </row>
    <row r="11" spans="1:32" ht="28.5" thickBot="1" x14ac:dyDescent="0.4">
      <c r="A11" s="8"/>
      <c r="B11" s="24"/>
      <c r="C11" s="18" t="s">
        <v>110</v>
      </c>
      <c r="D11" s="25" t="s">
        <v>116</v>
      </c>
      <c r="E11" s="25" t="s">
        <v>121</v>
      </c>
      <c r="F11" s="25" t="s">
        <v>124</v>
      </c>
      <c r="G11" s="25" t="s">
        <v>125</v>
      </c>
      <c r="H11" s="25" t="s">
        <v>126</v>
      </c>
      <c r="I11" s="25" t="s">
        <v>128</v>
      </c>
      <c r="J11" s="25" t="s">
        <v>129</v>
      </c>
      <c r="K11" s="25" t="s">
        <v>135</v>
      </c>
      <c r="L11" s="25" t="s">
        <v>138</v>
      </c>
      <c r="M11" s="25" t="s">
        <v>139</v>
      </c>
      <c r="N11" s="25" t="s">
        <v>140</v>
      </c>
      <c r="O11" s="25" t="s">
        <v>143</v>
      </c>
      <c r="P11" s="25" t="s">
        <v>149</v>
      </c>
      <c r="Q11" s="25" t="s">
        <v>152</v>
      </c>
      <c r="R11" s="25" t="s">
        <v>157</v>
      </c>
      <c r="S11" s="25" t="s">
        <v>158</v>
      </c>
      <c r="T11" s="26" t="s">
        <v>162</v>
      </c>
      <c r="U11" s="25" t="s">
        <v>163</v>
      </c>
      <c r="V11" s="27" t="s">
        <v>164</v>
      </c>
      <c r="W11" s="8"/>
      <c r="AB11" s="202"/>
      <c r="AC11" s="202"/>
      <c r="AD11" s="202"/>
      <c r="AE11" s="202"/>
    </row>
    <row r="12" spans="1:32" s="34" customFormat="1" ht="100" thickBot="1" x14ac:dyDescent="0.4">
      <c r="A12" s="28"/>
      <c r="B12" s="29" t="s">
        <v>110</v>
      </c>
      <c r="C12" s="30" t="s">
        <v>1</v>
      </c>
      <c r="D12" s="31" t="s">
        <v>14</v>
      </c>
      <c r="E12" s="31" t="s">
        <v>22</v>
      </c>
      <c r="F12" s="31" t="s">
        <v>26</v>
      </c>
      <c r="G12" s="31" t="s">
        <v>221</v>
      </c>
      <c r="H12" s="31" t="s">
        <v>29</v>
      </c>
      <c r="I12" s="31" t="s">
        <v>33</v>
      </c>
      <c r="J12" s="31" t="s">
        <v>35</v>
      </c>
      <c r="K12" s="31" t="s">
        <v>45</v>
      </c>
      <c r="L12" s="31" t="s">
        <v>51</v>
      </c>
      <c r="M12" s="31" t="s">
        <v>53</v>
      </c>
      <c r="N12" s="31" t="s">
        <v>55</v>
      </c>
      <c r="O12" s="31" t="s">
        <v>61</v>
      </c>
      <c r="P12" s="31" t="s">
        <v>73</v>
      </c>
      <c r="Q12" s="31" t="s">
        <v>78</v>
      </c>
      <c r="R12" s="31" t="s">
        <v>88</v>
      </c>
      <c r="S12" s="31" t="s">
        <v>228</v>
      </c>
      <c r="T12" s="32" t="s">
        <v>96</v>
      </c>
      <c r="U12" s="31" t="s">
        <v>99</v>
      </c>
      <c r="V12" s="33" t="s">
        <v>101</v>
      </c>
      <c r="W12" s="28"/>
    </row>
    <row r="13" spans="1:32" ht="16.25" customHeight="1" thickBot="1" x14ac:dyDescent="0.4">
      <c r="A13" s="8"/>
      <c r="B13" s="35" t="s">
        <v>116</v>
      </c>
      <c r="C13" s="36" t="s">
        <v>14</v>
      </c>
      <c r="D13" s="37"/>
      <c r="E13" s="37">
        <v>2</v>
      </c>
      <c r="F13" s="37">
        <v>2</v>
      </c>
      <c r="G13" s="37">
        <v>1</v>
      </c>
      <c r="H13" s="37">
        <v>3</v>
      </c>
      <c r="I13" s="37">
        <v>3</v>
      </c>
      <c r="J13" s="37">
        <v>3</v>
      </c>
      <c r="K13" s="37">
        <v>1</v>
      </c>
      <c r="L13" s="37">
        <v>3</v>
      </c>
      <c r="M13" s="37">
        <v>2</v>
      </c>
      <c r="N13" s="37">
        <v>3</v>
      </c>
      <c r="O13" s="37">
        <v>1</v>
      </c>
      <c r="P13" s="37">
        <v>1</v>
      </c>
      <c r="Q13" s="37">
        <v>2</v>
      </c>
      <c r="R13" s="37">
        <v>3</v>
      </c>
      <c r="S13" s="37">
        <v>3</v>
      </c>
      <c r="T13" s="37">
        <v>1</v>
      </c>
      <c r="U13" s="37">
        <v>2</v>
      </c>
      <c r="V13" s="22">
        <v>2</v>
      </c>
      <c r="W13" s="8"/>
      <c r="AA13" s="93" t="s">
        <v>1</v>
      </c>
      <c r="AB13" s="94" t="s">
        <v>107</v>
      </c>
      <c r="AC13" s="94" t="s">
        <v>192</v>
      </c>
      <c r="AD13" s="94" t="s">
        <v>193</v>
      </c>
      <c r="AE13" s="94" t="s">
        <v>194</v>
      </c>
      <c r="AF13" s="134" t="s">
        <v>170</v>
      </c>
    </row>
    <row r="14" spans="1:32" x14ac:dyDescent="0.35">
      <c r="A14" s="8"/>
      <c r="B14" s="35" t="s">
        <v>121</v>
      </c>
      <c r="C14" s="36" t="s">
        <v>22</v>
      </c>
      <c r="D14" s="37">
        <v>3</v>
      </c>
      <c r="E14" s="37"/>
      <c r="F14" s="37">
        <v>2</v>
      </c>
      <c r="G14" s="37">
        <v>3</v>
      </c>
      <c r="H14" s="37">
        <v>3</v>
      </c>
      <c r="I14" s="37">
        <v>3</v>
      </c>
      <c r="J14" s="37">
        <v>3</v>
      </c>
      <c r="K14" s="37">
        <v>2</v>
      </c>
      <c r="L14" s="37">
        <v>3</v>
      </c>
      <c r="M14" s="37">
        <v>2</v>
      </c>
      <c r="N14" s="37">
        <v>2</v>
      </c>
      <c r="O14" s="37">
        <v>2</v>
      </c>
      <c r="P14" s="37">
        <v>2</v>
      </c>
      <c r="Q14" s="37">
        <v>2</v>
      </c>
      <c r="R14" s="37">
        <v>3</v>
      </c>
      <c r="S14" s="37">
        <v>3</v>
      </c>
      <c r="T14" s="37">
        <v>1</v>
      </c>
      <c r="U14" s="37">
        <v>2</v>
      </c>
      <c r="V14" s="22">
        <v>2</v>
      </c>
      <c r="W14" s="8"/>
      <c r="AA14" s="97" t="s">
        <v>14</v>
      </c>
      <c r="AB14" s="98">
        <v>4</v>
      </c>
      <c r="AC14" s="98">
        <v>0</v>
      </c>
      <c r="AD14" s="98">
        <v>7</v>
      </c>
      <c r="AE14" s="99">
        <v>7</v>
      </c>
      <c r="AF14" s="100">
        <f>SUM(AB14:AE14)</f>
        <v>18</v>
      </c>
    </row>
    <row r="15" spans="1:32" x14ac:dyDescent="0.35">
      <c r="A15" s="8"/>
      <c r="B15" s="35" t="s">
        <v>124</v>
      </c>
      <c r="C15" s="36" t="s">
        <v>26</v>
      </c>
      <c r="D15" s="37">
        <v>3</v>
      </c>
      <c r="E15" s="37">
        <v>2</v>
      </c>
      <c r="F15" s="37"/>
      <c r="G15" s="37">
        <v>3</v>
      </c>
      <c r="H15" s="37">
        <v>3</v>
      </c>
      <c r="I15" s="37">
        <v>3</v>
      </c>
      <c r="J15" s="37">
        <v>1</v>
      </c>
      <c r="K15" s="37">
        <v>2</v>
      </c>
      <c r="L15" s="37">
        <v>3</v>
      </c>
      <c r="M15" s="37">
        <v>2</v>
      </c>
      <c r="N15" s="37">
        <v>3</v>
      </c>
      <c r="O15" s="37">
        <v>2</v>
      </c>
      <c r="P15" s="37">
        <v>2</v>
      </c>
      <c r="Q15" s="37">
        <v>2</v>
      </c>
      <c r="R15" s="37">
        <v>3</v>
      </c>
      <c r="S15" s="37">
        <v>3</v>
      </c>
      <c r="T15" s="37">
        <v>2</v>
      </c>
      <c r="U15" s="37">
        <v>2</v>
      </c>
      <c r="V15" s="22">
        <v>3</v>
      </c>
      <c r="W15" s="8"/>
      <c r="AA15" s="101" t="s">
        <v>22</v>
      </c>
      <c r="AB15" s="102">
        <v>0</v>
      </c>
      <c r="AC15" s="102">
        <v>9</v>
      </c>
      <c r="AD15" s="102">
        <v>0</v>
      </c>
      <c r="AE15" s="103">
        <v>9</v>
      </c>
      <c r="AF15" s="104">
        <f t="shared" ref="AF15:AF32" si="0">SUM(AB15:AE15)</f>
        <v>18</v>
      </c>
    </row>
    <row r="16" spans="1:32" x14ac:dyDescent="0.35">
      <c r="A16" s="8"/>
      <c r="B16" s="35" t="s">
        <v>125</v>
      </c>
      <c r="C16" s="36" t="s">
        <v>221</v>
      </c>
      <c r="D16" s="37">
        <v>1</v>
      </c>
      <c r="E16" s="37">
        <v>2</v>
      </c>
      <c r="F16" s="37">
        <v>2</v>
      </c>
      <c r="G16" s="37"/>
      <c r="H16" s="37">
        <v>3</v>
      </c>
      <c r="I16" s="37">
        <v>3</v>
      </c>
      <c r="J16" s="37">
        <v>3</v>
      </c>
      <c r="K16" s="37">
        <v>2</v>
      </c>
      <c r="L16" s="37">
        <v>3</v>
      </c>
      <c r="M16" s="37">
        <v>2</v>
      </c>
      <c r="N16" s="37">
        <v>3</v>
      </c>
      <c r="O16" s="37">
        <v>1</v>
      </c>
      <c r="P16" s="37">
        <v>1</v>
      </c>
      <c r="Q16" s="37">
        <v>2</v>
      </c>
      <c r="R16" s="37">
        <v>3</v>
      </c>
      <c r="S16" s="37">
        <v>3</v>
      </c>
      <c r="T16" s="37">
        <v>2</v>
      </c>
      <c r="U16" s="37">
        <v>2</v>
      </c>
      <c r="V16" s="22">
        <v>1</v>
      </c>
      <c r="W16" s="8"/>
      <c r="AA16" s="101" t="s">
        <v>26</v>
      </c>
      <c r="AB16" s="102">
        <v>0</v>
      </c>
      <c r="AC16" s="102">
        <v>8</v>
      </c>
      <c r="AD16" s="102">
        <v>0</v>
      </c>
      <c r="AE16" s="103">
        <v>10</v>
      </c>
      <c r="AF16" s="104">
        <f t="shared" si="0"/>
        <v>18</v>
      </c>
    </row>
    <row r="17" spans="1:32" x14ac:dyDescent="0.35">
      <c r="A17" s="8"/>
      <c r="B17" s="35" t="s">
        <v>126</v>
      </c>
      <c r="C17" s="36" t="s">
        <v>29</v>
      </c>
      <c r="D17" s="37">
        <v>3</v>
      </c>
      <c r="E17" s="37">
        <v>2</v>
      </c>
      <c r="F17" s="37">
        <v>2</v>
      </c>
      <c r="G17" s="37">
        <v>3</v>
      </c>
      <c r="H17" s="37"/>
      <c r="I17" s="37">
        <v>3</v>
      </c>
      <c r="J17" s="37">
        <v>3</v>
      </c>
      <c r="K17" s="37">
        <v>2</v>
      </c>
      <c r="L17" s="37">
        <v>3</v>
      </c>
      <c r="M17" s="37">
        <v>2</v>
      </c>
      <c r="N17" s="37">
        <v>3</v>
      </c>
      <c r="O17" s="37">
        <v>1</v>
      </c>
      <c r="P17" s="37">
        <v>2</v>
      </c>
      <c r="Q17" s="37">
        <v>2</v>
      </c>
      <c r="R17" s="37">
        <v>3</v>
      </c>
      <c r="S17" s="37">
        <v>3</v>
      </c>
      <c r="T17" s="37">
        <v>2</v>
      </c>
      <c r="U17" s="37">
        <v>3</v>
      </c>
      <c r="V17" s="22">
        <v>2</v>
      </c>
      <c r="W17" s="8"/>
      <c r="AA17" s="101" t="s">
        <v>166</v>
      </c>
      <c r="AB17" s="102">
        <v>3</v>
      </c>
      <c r="AC17" s="102">
        <v>1</v>
      </c>
      <c r="AD17" s="102">
        <v>7</v>
      </c>
      <c r="AE17" s="103">
        <v>7</v>
      </c>
      <c r="AF17" s="104">
        <f t="shared" si="0"/>
        <v>18</v>
      </c>
    </row>
    <row r="18" spans="1:32" x14ac:dyDescent="0.35">
      <c r="A18" s="8"/>
      <c r="B18" s="35" t="s">
        <v>128</v>
      </c>
      <c r="C18" s="36" t="s">
        <v>33</v>
      </c>
      <c r="D18" s="37">
        <v>3</v>
      </c>
      <c r="E18" s="37">
        <v>2</v>
      </c>
      <c r="F18" s="37">
        <v>2</v>
      </c>
      <c r="G18" s="37">
        <v>3</v>
      </c>
      <c r="H18" s="37">
        <v>3</v>
      </c>
      <c r="I18" s="37"/>
      <c r="J18" s="37">
        <v>3</v>
      </c>
      <c r="K18" s="37">
        <v>3</v>
      </c>
      <c r="L18" s="37">
        <v>3</v>
      </c>
      <c r="M18" s="37">
        <v>2</v>
      </c>
      <c r="N18" s="37">
        <v>3</v>
      </c>
      <c r="O18" s="37">
        <v>2</v>
      </c>
      <c r="P18" s="37">
        <v>2</v>
      </c>
      <c r="Q18" s="37">
        <v>2</v>
      </c>
      <c r="R18" s="37">
        <v>3</v>
      </c>
      <c r="S18" s="37">
        <v>3</v>
      </c>
      <c r="T18" s="37">
        <v>1</v>
      </c>
      <c r="U18" s="37">
        <v>2</v>
      </c>
      <c r="V18" s="22">
        <v>3</v>
      </c>
      <c r="W18" s="8"/>
      <c r="AA18" s="101" t="s">
        <v>29</v>
      </c>
      <c r="AB18" s="102">
        <v>0</v>
      </c>
      <c r="AC18" s="102">
        <v>1</v>
      </c>
      <c r="AD18" s="102">
        <v>8</v>
      </c>
      <c r="AE18" s="103">
        <v>9</v>
      </c>
      <c r="AF18" s="104">
        <f t="shared" si="0"/>
        <v>18</v>
      </c>
    </row>
    <row r="19" spans="1:32" x14ac:dyDescent="0.35">
      <c r="A19" s="8"/>
      <c r="B19" s="35" t="s">
        <v>129</v>
      </c>
      <c r="C19" s="36" t="s">
        <v>35</v>
      </c>
      <c r="D19" s="37">
        <v>3</v>
      </c>
      <c r="E19" s="37">
        <v>2</v>
      </c>
      <c r="F19" s="37">
        <v>2</v>
      </c>
      <c r="G19" s="37">
        <v>3</v>
      </c>
      <c r="H19" s="37">
        <v>3</v>
      </c>
      <c r="I19" s="37">
        <v>3</v>
      </c>
      <c r="J19" s="37"/>
      <c r="K19" s="37">
        <v>1</v>
      </c>
      <c r="L19" s="37">
        <v>3</v>
      </c>
      <c r="M19" s="37">
        <v>2</v>
      </c>
      <c r="N19" s="37">
        <v>3</v>
      </c>
      <c r="O19" s="37">
        <v>2</v>
      </c>
      <c r="P19" s="37">
        <v>2</v>
      </c>
      <c r="Q19" s="37">
        <v>2</v>
      </c>
      <c r="R19" s="37">
        <v>3</v>
      </c>
      <c r="S19" s="37">
        <v>3</v>
      </c>
      <c r="T19" s="37">
        <v>2</v>
      </c>
      <c r="U19" s="37">
        <v>3</v>
      </c>
      <c r="V19" s="22">
        <v>2</v>
      </c>
      <c r="W19" s="8"/>
      <c r="AA19" s="101" t="s">
        <v>33</v>
      </c>
      <c r="AB19" s="102">
        <v>1</v>
      </c>
      <c r="AC19" s="102">
        <v>0</v>
      </c>
      <c r="AD19" s="102">
        <v>9</v>
      </c>
      <c r="AE19" s="103">
        <v>8</v>
      </c>
      <c r="AF19" s="104">
        <f t="shared" si="0"/>
        <v>18</v>
      </c>
    </row>
    <row r="20" spans="1:32" x14ac:dyDescent="0.35">
      <c r="A20" s="8"/>
      <c r="B20" s="35" t="s">
        <v>135</v>
      </c>
      <c r="C20" s="36" t="s">
        <v>45</v>
      </c>
      <c r="D20" s="37">
        <v>1</v>
      </c>
      <c r="E20" s="37">
        <v>2</v>
      </c>
      <c r="F20" s="37">
        <v>2</v>
      </c>
      <c r="G20" s="37">
        <v>2</v>
      </c>
      <c r="H20" s="37">
        <v>3</v>
      </c>
      <c r="I20" s="37">
        <v>3</v>
      </c>
      <c r="J20" s="37">
        <v>1</v>
      </c>
      <c r="K20" s="37"/>
      <c r="L20" s="37">
        <v>3</v>
      </c>
      <c r="M20" s="37">
        <v>2</v>
      </c>
      <c r="N20" s="37">
        <v>1</v>
      </c>
      <c r="O20" s="37">
        <v>1</v>
      </c>
      <c r="P20" s="37">
        <v>1</v>
      </c>
      <c r="Q20" s="37">
        <v>2</v>
      </c>
      <c r="R20" s="37">
        <v>2</v>
      </c>
      <c r="S20" s="37">
        <v>1</v>
      </c>
      <c r="T20" s="37">
        <v>1</v>
      </c>
      <c r="U20" s="37">
        <v>1</v>
      </c>
      <c r="V20" s="22">
        <v>1</v>
      </c>
      <c r="W20" s="8"/>
      <c r="AA20" s="101" t="s">
        <v>35</v>
      </c>
      <c r="AB20" s="102">
        <v>1</v>
      </c>
      <c r="AC20" s="102">
        <v>0</v>
      </c>
      <c r="AD20" s="102">
        <v>9</v>
      </c>
      <c r="AE20" s="103">
        <v>8</v>
      </c>
      <c r="AF20" s="104">
        <f t="shared" si="0"/>
        <v>18</v>
      </c>
    </row>
    <row r="21" spans="1:32" x14ac:dyDescent="0.35">
      <c r="A21" s="8"/>
      <c r="B21" s="35" t="s">
        <v>138</v>
      </c>
      <c r="C21" s="36" t="s">
        <v>51</v>
      </c>
      <c r="D21" s="37">
        <v>3</v>
      </c>
      <c r="E21" s="37">
        <v>2</v>
      </c>
      <c r="F21" s="37">
        <v>2</v>
      </c>
      <c r="G21" s="37">
        <v>3</v>
      </c>
      <c r="H21" s="37">
        <v>2</v>
      </c>
      <c r="I21" s="37">
        <v>3</v>
      </c>
      <c r="J21" s="37">
        <v>3</v>
      </c>
      <c r="K21" s="37">
        <v>2</v>
      </c>
      <c r="L21" s="37"/>
      <c r="M21" s="37">
        <v>2</v>
      </c>
      <c r="N21" s="37">
        <v>3</v>
      </c>
      <c r="O21" s="37">
        <v>3</v>
      </c>
      <c r="P21" s="37">
        <v>2</v>
      </c>
      <c r="Q21" s="37">
        <v>2</v>
      </c>
      <c r="R21" s="37">
        <v>3</v>
      </c>
      <c r="S21" s="37">
        <v>3</v>
      </c>
      <c r="T21" s="37">
        <v>2</v>
      </c>
      <c r="U21" s="37">
        <v>3</v>
      </c>
      <c r="V21" s="22">
        <v>3</v>
      </c>
      <c r="W21" s="8"/>
      <c r="AA21" s="101" t="s">
        <v>45</v>
      </c>
      <c r="AB21" s="102">
        <v>9</v>
      </c>
      <c r="AC21" s="102">
        <v>5</v>
      </c>
      <c r="AD21" s="102">
        <v>1</v>
      </c>
      <c r="AE21" s="103">
        <v>3</v>
      </c>
      <c r="AF21" s="104">
        <f t="shared" si="0"/>
        <v>18</v>
      </c>
    </row>
    <row r="22" spans="1:32" x14ac:dyDescent="0.35">
      <c r="A22" s="8"/>
      <c r="B22" s="35" t="s">
        <v>139</v>
      </c>
      <c r="C22" s="36" t="s">
        <v>53</v>
      </c>
      <c r="D22" s="37">
        <v>3</v>
      </c>
      <c r="E22" s="37">
        <v>2</v>
      </c>
      <c r="F22" s="37">
        <v>2</v>
      </c>
      <c r="G22" s="37">
        <v>3</v>
      </c>
      <c r="H22" s="37">
        <v>3</v>
      </c>
      <c r="I22" s="37">
        <v>3</v>
      </c>
      <c r="J22" s="37">
        <v>3</v>
      </c>
      <c r="K22" s="37">
        <v>2</v>
      </c>
      <c r="L22" s="37">
        <v>3</v>
      </c>
      <c r="M22" s="37"/>
      <c r="N22" s="37">
        <v>2</v>
      </c>
      <c r="O22" s="37">
        <v>2</v>
      </c>
      <c r="P22" s="37">
        <v>2</v>
      </c>
      <c r="Q22" s="37">
        <v>2</v>
      </c>
      <c r="R22" s="37">
        <v>3</v>
      </c>
      <c r="S22" s="37">
        <v>1</v>
      </c>
      <c r="T22" s="37">
        <v>1</v>
      </c>
      <c r="U22" s="37">
        <v>2</v>
      </c>
      <c r="V22" s="22">
        <v>1</v>
      </c>
      <c r="W22" s="8"/>
      <c r="AA22" s="101" t="s">
        <v>51</v>
      </c>
      <c r="AB22" s="102">
        <v>0</v>
      </c>
      <c r="AC22" s="102">
        <v>0</v>
      </c>
      <c r="AD22" s="102">
        <v>10</v>
      </c>
      <c r="AE22" s="103">
        <v>8</v>
      </c>
      <c r="AF22" s="104">
        <f t="shared" si="0"/>
        <v>18</v>
      </c>
    </row>
    <row r="23" spans="1:32" x14ac:dyDescent="0.35">
      <c r="A23" s="8"/>
      <c r="B23" s="35" t="s">
        <v>140</v>
      </c>
      <c r="C23" s="36" t="s">
        <v>55</v>
      </c>
      <c r="D23" s="37">
        <v>3</v>
      </c>
      <c r="E23" s="37">
        <v>2</v>
      </c>
      <c r="F23" s="37">
        <v>2</v>
      </c>
      <c r="G23" s="37">
        <v>3</v>
      </c>
      <c r="H23" s="37">
        <v>3</v>
      </c>
      <c r="I23" s="37">
        <v>3</v>
      </c>
      <c r="J23" s="37">
        <v>3</v>
      </c>
      <c r="K23" s="37">
        <v>1</v>
      </c>
      <c r="L23" s="37">
        <v>3</v>
      </c>
      <c r="M23" s="37">
        <v>2</v>
      </c>
      <c r="N23" s="37"/>
      <c r="O23" s="37">
        <v>1</v>
      </c>
      <c r="P23" s="37">
        <v>2</v>
      </c>
      <c r="Q23" s="37">
        <v>2</v>
      </c>
      <c r="R23" s="37">
        <v>3</v>
      </c>
      <c r="S23" s="37">
        <v>1</v>
      </c>
      <c r="T23" s="37">
        <v>1</v>
      </c>
      <c r="U23" s="37">
        <v>1</v>
      </c>
      <c r="V23" s="22">
        <v>1</v>
      </c>
      <c r="W23" s="8"/>
      <c r="AA23" s="101" t="s">
        <v>53</v>
      </c>
      <c r="AB23" s="102">
        <v>0</v>
      </c>
      <c r="AC23" s="102">
        <v>8</v>
      </c>
      <c r="AD23" s="102">
        <v>0</v>
      </c>
      <c r="AE23" s="103">
        <v>10</v>
      </c>
      <c r="AF23" s="104">
        <f t="shared" si="0"/>
        <v>18</v>
      </c>
    </row>
    <row r="24" spans="1:32" x14ac:dyDescent="0.35">
      <c r="A24" s="8"/>
      <c r="B24" s="35" t="s">
        <v>143</v>
      </c>
      <c r="C24" s="36" t="s">
        <v>61</v>
      </c>
      <c r="D24" s="37">
        <v>3</v>
      </c>
      <c r="E24" s="37">
        <v>2</v>
      </c>
      <c r="F24" s="37">
        <v>2</v>
      </c>
      <c r="G24" s="37">
        <v>2</v>
      </c>
      <c r="H24" s="37">
        <v>3</v>
      </c>
      <c r="I24" s="37">
        <v>3</v>
      </c>
      <c r="J24" s="37">
        <v>3</v>
      </c>
      <c r="K24" s="37">
        <v>1</v>
      </c>
      <c r="L24" s="37">
        <v>3</v>
      </c>
      <c r="M24" s="37">
        <v>2</v>
      </c>
      <c r="N24" s="37">
        <v>1</v>
      </c>
      <c r="O24" s="37"/>
      <c r="P24" s="37">
        <v>1</v>
      </c>
      <c r="Q24" s="37">
        <v>2</v>
      </c>
      <c r="R24" s="37">
        <v>3</v>
      </c>
      <c r="S24" s="37">
        <v>1</v>
      </c>
      <c r="T24" s="37">
        <v>1</v>
      </c>
      <c r="U24" s="37">
        <v>1</v>
      </c>
      <c r="V24" s="22">
        <v>1</v>
      </c>
      <c r="W24" s="8"/>
      <c r="AA24" s="101" t="s">
        <v>55</v>
      </c>
      <c r="AB24" s="102">
        <v>6</v>
      </c>
      <c r="AC24" s="102">
        <v>2</v>
      </c>
      <c r="AD24" s="102">
        <v>7</v>
      </c>
      <c r="AE24" s="103">
        <v>3</v>
      </c>
      <c r="AF24" s="104">
        <f t="shared" si="0"/>
        <v>18</v>
      </c>
    </row>
    <row r="25" spans="1:32" x14ac:dyDescent="0.35">
      <c r="A25" s="8"/>
      <c r="B25" s="35" t="s">
        <v>149</v>
      </c>
      <c r="C25" s="36" t="s">
        <v>73</v>
      </c>
      <c r="D25" s="37">
        <v>1</v>
      </c>
      <c r="E25" s="37">
        <v>2</v>
      </c>
      <c r="F25" s="37">
        <v>2</v>
      </c>
      <c r="G25" s="37">
        <v>1</v>
      </c>
      <c r="H25" s="37">
        <v>3</v>
      </c>
      <c r="I25" s="37">
        <v>3</v>
      </c>
      <c r="J25" s="37">
        <v>3</v>
      </c>
      <c r="K25" s="37">
        <v>1</v>
      </c>
      <c r="L25" s="37">
        <v>3</v>
      </c>
      <c r="M25" s="37">
        <v>2</v>
      </c>
      <c r="N25" s="37">
        <v>3</v>
      </c>
      <c r="O25" s="37">
        <v>1</v>
      </c>
      <c r="P25" s="37"/>
      <c r="Q25" s="37">
        <v>2</v>
      </c>
      <c r="R25" s="37">
        <v>3</v>
      </c>
      <c r="S25" s="37">
        <v>3</v>
      </c>
      <c r="T25" s="37">
        <v>1</v>
      </c>
      <c r="U25" s="37">
        <v>2</v>
      </c>
      <c r="V25" s="22">
        <v>2</v>
      </c>
      <c r="W25" s="8"/>
      <c r="AA25" s="101" t="s">
        <v>61</v>
      </c>
      <c r="AB25" s="102">
        <v>7</v>
      </c>
      <c r="AC25" s="102">
        <v>3</v>
      </c>
      <c r="AD25" s="102">
        <v>2</v>
      </c>
      <c r="AE25" s="103">
        <v>6</v>
      </c>
      <c r="AF25" s="104">
        <f t="shared" si="0"/>
        <v>18</v>
      </c>
    </row>
    <row r="26" spans="1:32" x14ac:dyDescent="0.35">
      <c r="A26" s="8"/>
      <c r="B26" s="35" t="s">
        <v>152</v>
      </c>
      <c r="C26" s="36" t="s">
        <v>78</v>
      </c>
      <c r="D26" s="37">
        <v>3</v>
      </c>
      <c r="E26" s="37">
        <v>2</v>
      </c>
      <c r="F26" s="37">
        <v>2</v>
      </c>
      <c r="G26" s="37">
        <v>3</v>
      </c>
      <c r="H26" s="37">
        <v>2</v>
      </c>
      <c r="I26" s="37">
        <v>3</v>
      </c>
      <c r="J26" s="37">
        <v>3</v>
      </c>
      <c r="K26" s="37">
        <v>1</v>
      </c>
      <c r="L26" s="37">
        <v>3</v>
      </c>
      <c r="M26" s="37">
        <v>2</v>
      </c>
      <c r="N26" s="37">
        <v>1</v>
      </c>
      <c r="O26" s="37">
        <v>1</v>
      </c>
      <c r="P26" s="37">
        <v>1</v>
      </c>
      <c r="Q26" s="37"/>
      <c r="R26" s="37">
        <v>3</v>
      </c>
      <c r="S26" s="37">
        <v>1</v>
      </c>
      <c r="T26" s="37">
        <v>1</v>
      </c>
      <c r="U26" s="37">
        <v>1</v>
      </c>
      <c r="V26" s="22">
        <v>1</v>
      </c>
      <c r="W26" s="8"/>
      <c r="AA26" s="101" t="s">
        <v>73</v>
      </c>
      <c r="AB26" s="102">
        <v>5</v>
      </c>
      <c r="AC26" s="102">
        <v>5</v>
      </c>
      <c r="AD26" s="102">
        <v>0</v>
      </c>
      <c r="AE26" s="103">
        <v>8</v>
      </c>
      <c r="AF26" s="104">
        <f t="shared" si="0"/>
        <v>18</v>
      </c>
    </row>
    <row r="27" spans="1:32" x14ac:dyDescent="0.35">
      <c r="A27" s="8"/>
      <c r="B27" s="35" t="s">
        <v>157</v>
      </c>
      <c r="C27" s="36" t="s">
        <v>88</v>
      </c>
      <c r="D27" s="37">
        <v>3</v>
      </c>
      <c r="E27" s="37">
        <v>2</v>
      </c>
      <c r="F27" s="37">
        <v>2</v>
      </c>
      <c r="G27" s="37">
        <v>3</v>
      </c>
      <c r="H27" s="37">
        <v>3</v>
      </c>
      <c r="I27" s="37">
        <v>2</v>
      </c>
      <c r="J27" s="37">
        <v>3</v>
      </c>
      <c r="K27" s="37">
        <v>2</v>
      </c>
      <c r="L27" s="37">
        <v>3</v>
      </c>
      <c r="M27" s="37">
        <v>2</v>
      </c>
      <c r="N27" s="37">
        <v>3</v>
      </c>
      <c r="O27" s="37">
        <v>3</v>
      </c>
      <c r="P27" s="37">
        <v>2</v>
      </c>
      <c r="Q27" s="37">
        <v>2</v>
      </c>
      <c r="R27" s="37"/>
      <c r="S27" s="37">
        <v>3</v>
      </c>
      <c r="T27" s="37">
        <v>2</v>
      </c>
      <c r="U27" s="37">
        <v>3</v>
      </c>
      <c r="V27" s="22">
        <v>3</v>
      </c>
      <c r="W27" s="8"/>
      <c r="AA27" s="101" t="s">
        <v>78</v>
      </c>
      <c r="AB27" s="102">
        <v>0</v>
      </c>
      <c r="AC27" s="102">
        <v>4</v>
      </c>
      <c r="AD27" s="102">
        <v>0</v>
      </c>
      <c r="AE27" s="103">
        <v>14</v>
      </c>
      <c r="AF27" s="104">
        <f t="shared" si="0"/>
        <v>18</v>
      </c>
    </row>
    <row r="28" spans="1:32" x14ac:dyDescent="0.35">
      <c r="A28" s="8"/>
      <c r="B28" s="35" t="s">
        <v>158</v>
      </c>
      <c r="C28" s="36" t="s">
        <v>228</v>
      </c>
      <c r="D28" s="37">
        <v>3</v>
      </c>
      <c r="E28" s="37">
        <v>2</v>
      </c>
      <c r="F28" s="37">
        <v>2</v>
      </c>
      <c r="G28" s="37">
        <v>3</v>
      </c>
      <c r="H28" s="37">
        <v>3</v>
      </c>
      <c r="I28" s="37">
        <v>3</v>
      </c>
      <c r="J28" s="37">
        <v>3</v>
      </c>
      <c r="K28" s="37">
        <v>1</v>
      </c>
      <c r="L28" s="37">
        <v>3</v>
      </c>
      <c r="M28" s="37">
        <v>2</v>
      </c>
      <c r="N28" s="37">
        <v>1</v>
      </c>
      <c r="O28" s="37">
        <v>1</v>
      </c>
      <c r="P28" s="37">
        <v>2</v>
      </c>
      <c r="Q28" s="37">
        <v>2</v>
      </c>
      <c r="R28" s="37">
        <v>3</v>
      </c>
      <c r="S28" s="37"/>
      <c r="T28" s="37">
        <v>1</v>
      </c>
      <c r="U28" s="37">
        <v>1</v>
      </c>
      <c r="V28" s="22">
        <v>1</v>
      </c>
      <c r="W28" s="8"/>
      <c r="AA28" s="101" t="s">
        <v>88</v>
      </c>
      <c r="AB28" s="102">
        <v>0</v>
      </c>
      <c r="AC28" s="102">
        <v>1</v>
      </c>
      <c r="AD28" s="102">
        <v>10</v>
      </c>
      <c r="AE28" s="103">
        <v>7</v>
      </c>
      <c r="AF28" s="104">
        <f t="shared" si="0"/>
        <v>18</v>
      </c>
    </row>
    <row r="29" spans="1:32" x14ac:dyDescent="0.35">
      <c r="A29" s="8"/>
      <c r="B29" s="35" t="s">
        <v>162</v>
      </c>
      <c r="C29" s="36" t="s">
        <v>96</v>
      </c>
      <c r="D29" s="37">
        <v>1</v>
      </c>
      <c r="E29" s="37">
        <v>2</v>
      </c>
      <c r="F29" s="37">
        <v>2</v>
      </c>
      <c r="G29" s="37">
        <v>3</v>
      </c>
      <c r="H29" s="37">
        <v>3</v>
      </c>
      <c r="I29" s="37">
        <v>1</v>
      </c>
      <c r="J29" s="37">
        <v>3</v>
      </c>
      <c r="K29" s="37">
        <v>1</v>
      </c>
      <c r="L29" s="37">
        <v>3</v>
      </c>
      <c r="M29" s="37">
        <v>2</v>
      </c>
      <c r="N29" s="37">
        <v>1</v>
      </c>
      <c r="O29" s="37">
        <v>1</v>
      </c>
      <c r="P29" s="37">
        <v>1</v>
      </c>
      <c r="Q29" s="37">
        <v>2</v>
      </c>
      <c r="R29" s="37">
        <v>3</v>
      </c>
      <c r="S29" s="37">
        <v>1</v>
      </c>
      <c r="T29" s="37"/>
      <c r="U29" s="37">
        <v>1</v>
      </c>
      <c r="V29" s="22">
        <v>1</v>
      </c>
      <c r="W29" s="8"/>
      <c r="AA29" s="101" t="s">
        <v>228</v>
      </c>
      <c r="AB29" s="102">
        <v>6</v>
      </c>
      <c r="AC29" s="102">
        <v>0</v>
      </c>
      <c r="AD29" s="102">
        <v>7</v>
      </c>
      <c r="AE29" s="103">
        <v>5</v>
      </c>
      <c r="AF29" s="104">
        <f t="shared" si="0"/>
        <v>18</v>
      </c>
    </row>
    <row r="30" spans="1:32" x14ac:dyDescent="0.35">
      <c r="A30" s="8"/>
      <c r="B30" s="35" t="s">
        <v>163</v>
      </c>
      <c r="C30" s="36" t="s">
        <v>99</v>
      </c>
      <c r="D30" s="37">
        <v>3</v>
      </c>
      <c r="E30" s="37">
        <v>2</v>
      </c>
      <c r="F30" s="37">
        <v>2</v>
      </c>
      <c r="G30" s="37">
        <v>3</v>
      </c>
      <c r="H30" s="37">
        <v>3</v>
      </c>
      <c r="I30" s="37">
        <v>3</v>
      </c>
      <c r="J30" s="37">
        <v>3</v>
      </c>
      <c r="K30" s="37">
        <v>1</v>
      </c>
      <c r="L30" s="37">
        <v>3</v>
      </c>
      <c r="M30" s="37">
        <v>2</v>
      </c>
      <c r="N30" s="37">
        <v>1</v>
      </c>
      <c r="O30" s="37">
        <v>1</v>
      </c>
      <c r="P30" s="37">
        <v>2</v>
      </c>
      <c r="Q30" s="37">
        <v>2</v>
      </c>
      <c r="R30" s="37">
        <v>3</v>
      </c>
      <c r="S30" s="37">
        <v>1</v>
      </c>
      <c r="T30" s="37">
        <v>1</v>
      </c>
      <c r="U30" s="37"/>
      <c r="V30" s="22">
        <v>1</v>
      </c>
      <c r="W30" s="8"/>
      <c r="AA30" s="101" t="s">
        <v>96</v>
      </c>
      <c r="AB30" s="102">
        <v>9</v>
      </c>
      <c r="AC30" s="102">
        <v>1</v>
      </c>
      <c r="AD30" s="102">
        <v>0</v>
      </c>
      <c r="AE30" s="103">
        <v>8</v>
      </c>
      <c r="AF30" s="104">
        <f t="shared" si="0"/>
        <v>18</v>
      </c>
    </row>
    <row r="31" spans="1:32" ht="15" thickBot="1" x14ac:dyDescent="0.4">
      <c r="A31" s="8"/>
      <c r="B31" s="40" t="s">
        <v>164</v>
      </c>
      <c r="C31" s="41" t="s">
        <v>101</v>
      </c>
      <c r="D31" s="37">
        <v>3</v>
      </c>
      <c r="E31" s="37">
        <v>2</v>
      </c>
      <c r="F31" s="37">
        <v>2</v>
      </c>
      <c r="G31" s="37">
        <v>1</v>
      </c>
      <c r="H31" s="37">
        <v>3</v>
      </c>
      <c r="I31" s="37">
        <v>3</v>
      </c>
      <c r="J31" s="37">
        <v>3</v>
      </c>
      <c r="K31" s="37">
        <v>1</v>
      </c>
      <c r="L31" s="37">
        <v>3</v>
      </c>
      <c r="M31" s="37">
        <v>2</v>
      </c>
      <c r="N31" s="37">
        <v>1</v>
      </c>
      <c r="O31" s="37">
        <v>1</v>
      </c>
      <c r="P31" s="37">
        <v>2</v>
      </c>
      <c r="Q31" s="37">
        <v>2</v>
      </c>
      <c r="R31" s="37">
        <v>3</v>
      </c>
      <c r="S31" s="37">
        <v>1</v>
      </c>
      <c r="T31" s="37">
        <v>1</v>
      </c>
      <c r="U31" s="37">
        <v>1</v>
      </c>
      <c r="V31" s="22"/>
      <c r="W31" s="8"/>
      <c r="AA31" s="135" t="s">
        <v>99</v>
      </c>
      <c r="AB31" s="136">
        <v>6</v>
      </c>
      <c r="AC31" s="136">
        <v>4</v>
      </c>
      <c r="AD31" s="136">
        <v>4</v>
      </c>
      <c r="AE31" s="137">
        <v>4</v>
      </c>
      <c r="AF31" s="138">
        <f t="shared" si="0"/>
        <v>18</v>
      </c>
    </row>
    <row r="32" spans="1:32" ht="19.5" customHeight="1" thickBot="1" x14ac:dyDescent="0.4">
      <c r="A32" s="8"/>
      <c r="B32" s="42"/>
      <c r="C32" s="42" t="s">
        <v>167</v>
      </c>
      <c r="D32" s="44">
        <f t="shared" ref="D32:V32" si="1">COUNTIF(D$13:D$31,1)</f>
        <v>4</v>
      </c>
      <c r="E32" s="44">
        <f t="shared" si="1"/>
        <v>0</v>
      </c>
      <c r="F32" s="44">
        <f t="shared" si="1"/>
        <v>0</v>
      </c>
      <c r="G32" s="44">
        <f t="shared" si="1"/>
        <v>3</v>
      </c>
      <c r="H32" s="44">
        <f t="shared" si="1"/>
        <v>0</v>
      </c>
      <c r="I32" s="44">
        <f t="shared" si="1"/>
        <v>1</v>
      </c>
      <c r="J32" s="44">
        <f t="shared" si="1"/>
        <v>2</v>
      </c>
      <c r="K32" s="44">
        <f t="shared" si="1"/>
        <v>10</v>
      </c>
      <c r="L32" s="44">
        <f t="shared" si="1"/>
        <v>0</v>
      </c>
      <c r="M32" s="44">
        <f t="shared" si="1"/>
        <v>0</v>
      </c>
      <c r="N32" s="44">
        <f t="shared" si="1"/>
        <v>7</v>
      </c>
      <c r="O32" s="44">
        <f t="shared" si="1"/>
        <v>11</v>
      </c>
      <c r="P32" s="44">
        <f t="shared" si="1"/>
        <v>6</v>
      </c>
      <c r="Q32" s="44">
        <f t="shared" si="1"/>
        <v>0</v>
      </c>
      <c r="R32" s="44">
        <f t="shared" si="1"/>
        <v>0</v>
      </c>
      <c r="S32" s="44">
        <f t="shared" si="1"/>
        <v>8</v>
      </c>
      <c r="T32" s="44">
        <f t="shared" si="1"/>
        <v>12</v>
      </c>
      <c r="U32" s="44">
        <f t="shared" si="1"/>
        <v>7</v>
      </c>
      <c r="V32" s="44">
        <f t="shared" si="1"/>
        <v>9</v>
      </c>
      <c r="W32" s="8"/>
      <c r="AA32" s="101" t="s">
        <v>101</v>
      </c>
      <c r="AB32" s="102">
        <v>7</v>
      </c>
      <c r="AC32" s="102">
        <v>2</v>
      </c>
      <c r="AD32" s="102">
        <v>3</v>
      </c>
      <c r="AE32" s="103">
        <v>6</v>
      </c>
      <c r="AF32" s="106">
        <f t="shared" si="0"/>
        <v>18</v>
      </c>
    </row>
    <row r="33" spans="1:32" ht="15" thickBot="1" x14ac:dyDescent="0.4">
      <c r="A33" s="8"/>
      <c r="B33" s="42"/>
      <c r="C33" s="42" t="s">
        <v>168</v>
      </c>
      <c r="D33" s="38">
        <f t="shared" ref="D33:V33" si="2">COUNTIF(D$13:D$31,2)</f>
        <v>0</v>
      </c>
      <c r="E33" s="38">
        <f t="shared" si="2"/>
        <v>18</v>
      </c>
      <c r="F33" s="38">
        <f t="shared" si="2"/>
        <v>18</v>
      </c>
      <c r="G33" s="38">
        <f t="shared" si="2"/>
        <v>2</v>
      </c>
      <c r="H33" s="38">
        <f t="shared" si="2"/>
        <v>2</v>
      </c>
      <c r="I33" s="38">
        <f t="shared" si="2"/>
        <v>1</v>
      </c>
      <c r="J33" s="38">
        <f t="shared" si="2"/>
        <v>0</v>
      </c>
      <c r="K33" s="38">
        <f t="shared" si="2"/>
        <v>7</v>
      </c>
      <c r="L33" s="38">
        <f t="shared" si="2"/>
        <v>0</v>
      </c>
      <c r="M33" s="38">
        <f t="shared" si="2"/>
        <v>18</v>
      </c>
      <c r="N33" s="38">
        <f t="shared" si="2"/>
        <v>2</v>
      </c>
      <c r="O33" s="38">
        <f t="shared" si="2"/>
        <v>5</v>
      </c>
      <c r="P33" s="38">
        <f t="shared" si="2"/>
        <v>12</v>
      </c>
      <c r="Q33" s="38">
        <f t="shared" si="2"/>
        <v>18</v>
      </c>
      <c r="R33" s="38">
        <f t="shared" si="2"/>
        <v>1</v>
      </c>
      <c r="S33" s="38">
        <f t="shared" si="2"/>
        <v>0</v>
      </c>
      <c r="T33" s="38">
        <f t="shared" si="2"/>
        <v>6</v>
      </c>
      <c r="U33" s="38">
        <f t="shared" si="2"/>
        <v>7</v>
      </c>
      <c r="V33" s="38">
        <f t="shared" si="2"/>
        <v>5</v>
      </c>
      <c r="W33" s="8"/>
      <c r="AA33" s="107" t="s">
        <v>200</v>
      </c>
      <c r="AB33" s="108">
        <f>SUM(AB14:AB32)/2</f>
        <v>32</v>
      </c>
      <c r="AC33" s="108">
        <f t="shared" ref="AC33:AE33" si="3">SUM(AC14:AC32)/2</f>
        <v>27</v>
      </c>
      <c r="AD33" s="108">
        <f t="shared" si="3"/>
        <v>42</v>
      </c>
      <c r="AE33" s="108">
        <f t="shared" si="3"/>
        <v>70</v>
      </c>
      <c r="AF33" s="109"/>
    </row>
    <row r="34" spans="1:32" x14ac:dyDescent="0.35">
      <c r="A34" s="8"/>
      <c r="B34" s="42"/>
      <c r="C34" s="42" t="s">
        <v>169</v>
      </c>
      <c r="D34" s="38">
        <f t="shared" ref="D34:V34" si="4">COUNTIF(D$13:D$31,3)</f>
        <v>14</v>
      </c>
      <c r="E34" s="38">
        <f t="shared" si="4"/>
        <v>0</v>
      </c>
      <c r="F34" s="38">
        <f t="shared" si="4"/>
        <v>0</v>
      </c>
      <c r="G34" s="38">
        <f t="shared" si="4"/>
        <v>13</v>
      </c>
      <c r="H34" s="38">
        <f t="shared" si="4"/>
        <v>16</v>
      </c>
      <c r="I34" s="38">
        <f t="shared" si="4"/>
        <v>16</v>
      </c>
      <c r="J34" s="38">
        <f t="shared" si="4"/>
        <v>16</v>
      </c>
      <c r="K34" s="38">
        <f t="shared" si="4"/>
        <v>1</v>
      </c>
      <c r="L34" s="38">
        <f t="shared" si="4"/>
        <v>18</v>
      </c>
      <c r="M34" s="38">
        <f t="shared" si="4"/>
        <v>0</v>
      </c>
      <c r="N34" s="38">
        <f t="shared" si="4"/>
        <v>9</v>
      </c>
      <c r="O34" s="38">
        <f t="shared" si="4"/>
        <v>2</v>
      </c>
      <c r="P34" s="38">
        <f t="shared" si="4"/>
        <v>0</v>
      </c>
      <c r="Q34" s="38">
        <f t="shared" si="4"/>
        <v>0</v>
      </c>
      <c r="R34" s="38">
        <f t="shared" si="4"/>
        <v>17</v>
      </c>
      <c r="S34" s="38">
        <f t="shared" si="4"/>
        <v>10</v>
      </c>
      <c r="T34" s="38">
        <f t="shared" si="4"/>
        <v>0</v>
      </c>
      <c r="U34" s="38">
        <f t="shared" si="4"/>
        <v>4</v>
      </c>
      <c r="V34" s="38">
        <f t="shared" si="4"/>
        <v>4</v>
      </c>
      <c r="W34" s="8"/>
    </row>
    <row r="35" spans="1:32" ht="15" thickBot="1" x14ac:dyDescent="0.4">
      <c r="A35" s="8"/>
      <c r="B35" s="46"/>
      <c r="C35" s="46" t="s">
        <v>170</v>
      </c>
      <c r="D35" s="48">
        <f t="shared" ref="D35:V35" si="5">SUM(D32:D34)</f>
        <v>18</v>
      </c>
      <c r="E35" s="48">
        <f t="shared" si="5"/>
        <v>18</v>
      </c>
      <c r="F35" s="48">
        <f t="shared" si="5"/>
        <v>18</v>
      </c>
      <c r="G35" s="48">
        <f t="shared" si="5"/>
        <v>18</v>
      </c>
      <c r="H35" s="48">
        <f t="shared" si="5"/>
        <v>18</v>
      </c>
      <c r="I35" s="48">
        <f t="shared" si="5"/>
        <v>18</v>
      </c>
      <c r="J35" s="48">
        <f t="shared" si="5"/>
        <v>18</v>
      </c>
      <c r="K35" s="48">
        <f t="shared" si="5"/>
        <v>18</v>
      </c>
      <c r="L35" s="48">
        <f t="shared" si="5"/>
        <v>18</v>
      </c>
      <c r="M35" s="48">
        <f t="shared" si="5"/>
        <v>18</v>
      </c>
      <c r="N35" s="48">
        <f t="shared" si="5"/>
        <v>18</v>
      </c>
      <c r="O35" s="48">
        <f t="shared" si="5"/>
        <v>18</v>
      </c>
      <c r="P35" s="48">
        <f t="shared" si="5"/>
        <v>18</v>
      </c>
      <c r="Q35" s="48">
        <f t="shared" si="5"/>
        <v>18</v>
      </c>
      <c r="R35" s="48">
        <f t="shared" si="5"/>
        <v>18</v>
      </c>
      <c r="S35" s="48">
        <f t="shared" si="5"/>
        <v>18</v>
      </c>
      <c r="T35" s="48">
        <f t="shared" si="5"/>
        <v>18</v>
      </c>
      <c r="U35" s="48">
        <f t="shared" si="5"/>
        <v>18</v>
      </c>
      <c r="V35" s="48">
        <f t="shared" si="5"/>
        <v>18</v>
      </c>
      <c r="W35" s="8"/>
    </row>
    <row r="36" spans="1:32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</sheetData>
  <mergeCells count="6">
    <mergeCell ref="B8:B10"/>
    <mergeCell ref="C8:C10"/>
    <mergeCell ref="D8:J8"/>
    <mergeCell ref="D9:J9"/>
    <mergeCell ref="AB9:AE11"/>
    <mergeCell ref="D10:J10"/>
  </mergeCells>
  <conditionalFormatting sqref="D13:V31">
    <cfRule type="cellIs" dxfId="135" priority="13" operator="equal">
      <formula>0</formula>
    </cfRule>
    <cfRule type="cellIs" dxfId="134" priority="14" operator="equal">
      <formula>3</formula>
    </cfRule>
    <cfRule type="cellIs" dxfId="133" priority="15" operator="equal">
      <formula>2</formula>
    </cfRule>
    <cfRule type="cellIs" dxfId="132" priority="16" operator="equal">
      <formula>1</formula>
    </cfRule>
  </conditionalFormatting>
  <conditionalFormatting sqref="K8">
    <cfRule type="cellIs" dxfId="131" priority="9" operator="equal">
      <formula>" "</formula>
    </cfRule>
    <cfRule type="cellIs" dxfId="130" priority="10" operator="equal">
      <formula>3</formula>
    </cfRule>
    <cfRule type="cellIs" dxfId="129" priority="11" operator="equal">
      <formula>2</formula>
    </cfRule>
    <cfRule type="cellIs" dxfId="128" priority="12" operator="equal">
      <formula>1</formula>
    </cfRule>
  </conditionalFormatting>
  <conditionalFormatting sqref="K9">
    <cfRule type="cellIs" dxfId="127" priority="5" operator="equal">
      <formula>" "</formula>
    </cfRule>
    <cfRule type="cellIs" dxfId="126" priority="6" operator="equal">
      <formula>3</formula>
    </cfRule>
    <cfRule type="cellIs" dxfId="125" priority="7" operator="equal">
      <formula>2</formula>
    </cfRule>
    <cfRule type="cellIs" dxfId="124" priority="8" operator="equal">
      <formula>1</formula>
    </cfRule>
  </conditionalFormatting>
  <conditionalFormatting sqref="K10">
    <cfRule type="cellIs" dxfId="123" priority="1" operator="equal">
      <formula>" "</formula>
    </cfRule>
    <cfRule type="cellIs" dxfId="122" priority="2" operator="equal">
      <formula>3</formula>
    </cfRule>
    <cfRule type="cellIs" dxfId="121" priority="3" operator="equal">
      <formula>2</formula>
    </cfRule>
    <cfRule type="cellIs" dxfId="120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I21"/>
  <sheetViews>
    <sheetView zoomScale="106" zoomScaleNormal="106" workbookViewId="0">
      <selection activeCell="J1" sqref="J1:L1048576"/>
    </sheetView>
  </sheetViews>
  <sheetFormatPr defaultColWidth="8.7265625" defaultRowHeight="14.5" x14ac:dyDescent="0.35"/>
  <cols>
    <col min="3" max="3" width="20.36328125" style="112" customWidth="1"/>
    <col min="4" max="4" width="12.54296875" style="112" customWidth="1"/>
    <col min="5" max="5" width="8.36328125" style="90" bestFit="1" customWidth="1"/>
    <col min="6" max="6" width="12.54296875" style="112" customWidth="1"/>
    <col min="7" max="7" width="8.36328125" style="90" bestFit="1" customWidth="1"/>
    <col min="8" max="8" width="12.54296875" style="112" customWidth="1"/>
    <col min="9" max="9" width="8.36328125" style="90" bestFit="1" customWidth="1"/>
  </cols>
  <sheetData>
    <row r="2" spans="3:9" ht="26" x14ac:dyDescent="0.35">
      <c r="C2" s="83" t="s">
        <v>1</v>
      </c>
      <c r="D2" s="83" t="s">
        <v>187</v>
      </c>
      <c r="E2" s="129" t="s">
        <v>188</v>
      </c>
      <c r="F2" s="83" t="s">
        <v>189</v>
      </c>
      <c r="G2" s="129" t="s">
        <v>188</v>
      </c>
      <c r="H2" s="83" t="s">
        <v>190</v>
      </c>
      <c r="I2" s="129" t="s">
        <v>188</v>
      </c>
    </row>
    <row r="3" spans="3:9" x14ac:dyDescent="0.35">
      <c r="C3" s="9" t="s">
        <v>14</v>
      </c>
      <c r="D3" s="88">
        <f>INDEX('Visa Dataset 2018_COMESA'!$D$32:$V$32,MATCH('score COMESA'!C3,'Visa Dataset 2018_COMESA'!$D$12:$V$12,0))</f>
        <v>4</v>
      </c>
      <c r="E3" s="130">
        <f>(D3-MIN(D$3:D$21))/(MAX(D$3:D$21)-MIN(D$3:D$21))</f>
        <v>0.33333333333333331</v>
      </c>
      <c r="F3" s="88">
        <f>INDEX('Visa Dataset 2018_COMESA'!$D$33:$V$33,MATCH('score COMESA'!C3,'Visa Dataset 2018_COMESA'!$D$12:$V$12,0))</f>
        <v>0</v>
      </c>
      <c r="G3" s="130">
        <f>(F3-MIN(F$3:F$21))/(MAX(F$3:F$21)-MIN(F$3:F$21))</f>
        <v>0</v>
      </c>
      <c r="H3" s="88">
        <f>INDEX('Visa Dataset 2018_COMESA'!$D$34:$V$34,MATCH('score COMESA'!C3,'Visa Dataset 2018_COMESA'!$D$12:$V$12,0))</f>
        <v>14</v>
      </c>
      <c r="I3" s="130">
        <f>1- (H3-MIN(H$3:H$21))/(MAX(H$3:H$21)-MIN(H$3:H$21))</f>
        <v>0.22222222222222221</v>
      </c>
    </row>
    <row r="4" spans="3:9" x14ac:dyDescent="0.35">
      <c r="C4" s="9" t="s">
        <v>22</v>
      </c>
      <c r="D4" s="88">
        <f>INDEX('Visa Dataset 2018_COMESA'!$D$32:$V$32,MATCH('score COMESA'!C4,'Visa Dataset 2018_COMESA'!$D$12:$V$12,0))</f>
        <v>0</v>
      </c>
      <c r="E4" s="130">
        <f t="shared" ref="E4:E21" si="0">(D4-MIN(D$3:D$21))/(MAX(D$3:D$21)-MIN(D$3:D$21))</f>
        <v>0</v>
      </c>
      <c r="F4" s="88">
        <f>INDEX('Visa Dataset 2018_COMESA'!$D$33:$V$33,MATCH('score COMESA'!C4,'Visa Dataset 2018_COMESA'!$D$12:$V$12,0))</f>
        <v>18</v>
      </c>
      <c r="G4" s="130">
        <f t="shared" ref="G4:G21" si="1">(F4-MIN(F$3:F$21))/(MAX(F$3:F$21)-MIN(F$3:F$21))</f>
        <v>1</v>
      </c>
      <c r="H4" s="88">
        <f>INDEX('Visa Dataset 2018_COMESA'!$D$34:$V$34,MATCH('score COMESA'!C4,'Visa Dataset 2018_COMESA'!$D$12:$V$12,0))</f>
        <v>0</v>
      </c>
      <c r="I4" s="130">
        <f t="shared" ref="I4:I21" si="2">1- (H4-MIN(H$3:H$21))/(MAX(H$3:H$21)-MIN(H$3:H$21))</f>
        <v>1</v>
      </c>
    </row>
    <row r="5" spans="3:9" x14ac:dyDescent="0.35">
      <c r="C5" s="9" t="s">
        <v>26</v>
      </c>
      <c r="D5" s="88">
        <f>INDEX('Visa Dataset 2018_COMESA'!$D$32:$V$32,MATCH('score COMESA'!C5,'Visa Dataset 2018_COMESA'!$D$12:$V$12,0))</f>
        <v>0</v>
      </c>
      <c r="E5" s="130">
        <f t="shared" si="0"/>
        <v>0</v>
      </c>
      <c r="F5" s="88">
        <f>INDEX('Visa Dataset 2018_COMESA'!$D$33:$V$33,MATCH('score COMESA'!C5,'Visa Dataset 2018_COMESA'!$D$12:$V$12,0))</f>
        <v>18</v>
      </c>
      <c r="G5" s="130">
        <f t="shared" si="1"/>
        <v>1</v>
      </c>
      <c r="H5" s="88">
        <f>INDEX('Visa Dataset 2018_COMESA'!$D$34:$V$34,MATCH('score COMESA'!C5,'Visa Dataset 2018_COMESA'!$D$12:$V$12,0))</f>
        <v>0</v>
      </c>
      <c r="I5" s="130">
        <f t="shared" si="2"/>
        <v>1</v>
      </c>
    </row>
    <row r="6" spans="3:9" x14ac:dyDescent="0.35">
      <c r="C6" s="9" t="s">
        <v>221</v>
      </c>
      <c r="D6" s="88">
        <f>INDEX('Visa Dataset 2018_COMESA'!$D$32:$V$32,MATCH('score COMESA'!C6,'Visa Dataset 2018_COMESA'!$D$12:$V$12,0))</f>
        <v>3</v>
      </c>
      <c r="E6" s="130">
        <f t="shared" si="0"/>
        <v>0.25</v>
      </c>
      <c r="F6" s="88">
        <f>INDEX('Visa Dataset 2018_COMESA'!$D$33:$V$33,MATCH('score COMESA'!C6,'Visa Dataset 2018_COMESA'!$D$12:$V$12,0))</f>
        <v>2</v>
      </c>
      <c r="G6" s="130">
        <f t="shared" si="1"/>
        <v>0.1111111111111111</v>
      </c>
      <c r="H6" s="88">
        <f>INDEX('Visa Dataset 2018_COMESA'!$D$34:$V$34,MATCH('score COMESA'!C6,'Visa Dataset 2018_COMESA'!$D$12:$V$12,0))</f>
        <v>13</v>
      </c>
      <c r="I6" s="130">
        <f t="shared" si="2"/>
        <v>0.27777777777777779</v>
      </c>
    </row>
    <row r="7" spans="3:9" x14ac:dyDescent="0.35">
      <c r="C7" s="9" t="s">
        <v>29</v>
      </c>
      <c r="D7" s="88">
        <f>INDEX('Visa Dataset 2018_COMESA'!$D$32:$V$32,MATCH('score COMESA'!C7,'Visa Dataset 2018_COMESA'!$D$12:$V$12,0))</f>
        <v>0</v>
      </c>
      <c r="E7" s="130">
        <f t="shared" si="0"/>
        <v>0</v>
      </c>
      <c r="F7" s="88">
        <f>INDEX('Visa Dataset 2018_COMESA'!$D$33:$V$33,MATCH('score COMESA'!C7,'Visa Dataset 2018_COMESA'!$D$12:$V$12,0))</f>
        <v>2</v>
      </c>
      <c r="G7" s="130">
        <f t="shared" si="1"/>
        <v>0.1111111111111111</v>
      </c>
      <c r="H7" s="88">
        <f>INDEX('Visa Dataset 2018_COMESA'!$D$34:$V$34,MATCH('score COMESA'!C7,'Visa Dataset 2018_COMESA'!$D$12:$V$12,0))</f>
        <v>16</v>
      </c>
      <c r="I7" s="130">
        <f t="shared" si="2"/>
        <v>0.11111111111111116</v>
      </c>
    </row>
    <row r="8" spans="3:9" x14ac:dyDescent="0.35">
      <c r="C8" s="9" t="s">
        <v>33</v>
      </c>
      <c r="D8" s="88">
        <f>INDEX('Visa Dataset 2018_COMESA'!$D$32:$V$32,MATCH('score COMESA'!C8,'Visa Dataset 2018_COMESA'!$D$12:$V$12,0))</f>
        <v>1</v>
      </c>
      <c r="E8" s="130">
        <f t="shared" si="0"/>
        <v>8.3333333333333329E-2</v>
      </c>
      <c r="F8" s="88">
        <f>INDEX('Visa Dataset 2018_COMESA'!$D$33:$V$33,MATCH('score COMESA'!C8,'Visa Dataset 2018_COMESA'!$D$12:$V$12,0))</f>
        <v>1</v>
      </c>
      <c r="G8" s="130">
        <f t="shared" si="1"/>
        <v>5.5555555555555552E-2</v>
      </c>
      <c r="H8" s="88">
        <f>INDEX('Visa Dataset 2018_COMESA'!$D$34:$V$34,MATCH('score COMESA'!C8,'Visa Dataset 2018_COMESA'!$D$12:$V$12,0))</f>
        <v>16</v>
      </c>
      <c r="I8" s="130">
        <f t="shared" si="2"/>
        <v>0.11111111111111116</v>
      </c>
    </row>
    <row r="9" spans="3:9" x14ac:dyDescent="0.35">
      <c r="C9" s="9" t="s">
        <v>35</v>
      </c>
      <c r="D9" s="88">
        <f>INDEX('Visa Dataset 2018_COMESA'!$D$32:$V$32,MATCH('score COMESA'!C9,'Visa Dataset 2018_COMESA'!$D$12:$V$12,0))</f>
        <v>2</v>
      </c>
      <c r="E9" s="130">
        <f t="shared" si="0"/>
        <v>0.16666666666666666</v>
      </c>
      <c r="F9" s="88">
        <f>INDEX('Visa Dataset 2018_COMESA'!$D$33:$V$33,MATCH('score COMESA'!C9,'Visa Dataset 2018_COMESA'!$D$12:$V$12,0))</f>
        <v>0</v>
      </c>
      <c r="G9" s="130">
        <f t="shared" si="1"/>
        <v>0</v>
      </c>
      <c r="H9" s="88">
        <f>INDEX('Visa Dataset 2018_COMESA'!$D$34:$V$34,MATCH('score COMESA'!C9,'Visa Dataset 2018_COMESA'!$D$12:$V$12,0))</f>
        <v>16</v>
      </c>
      <c r="I9" s="130">
        <f t="shared" si="2"/>
        <v>0.11111111111111116</v>
      </c>
    </row>
    <row r="10" spans="3:9" x14ac:dyDescent="0.35">
      <c r="C10" s="9" t="s">
        <v>45</v>
      </c>
      <c r="D10" s="88">
        <f>INDEX('Visa Dataset 2018_COMESA'!$D$32:$V$32,MATCH('score COMESA'!C10,'Visa Dataset 2018_COMESA'!$D$12:$V$12,0))</f>
        <v>10</v>
      </c>
      <c r="E10" s="130">
        <f t="shared" si="0"/>
        <v>0.83333333333333337</v>
      </c>
      <c r="F10" s="88">
        <f>INDEX('Visa Dataset 2018_COMESA'!$D$33:$V$33,MATCH('score COMESA'!C10,'Visa Dataset 2018_COMESA'!$D$12:$V$12,0))</f>
        <v>7</v>
      </c>
      <c r="G10" s="130">
        <f t="shared" si="1"/>
        <v>0.3888888888888889</v>
      </c>
      <c r="H10" s="88">
        <f>INDEX('Visa Dataset 2018_COMESA'!$D$34:$V$34,MATCH('score COMESA'!C10,'Visa Dataset 2018_COMESA'!$D$12:$V$12,0))</f>
        <v>1</v>
      </c>
      <c r="I10" s="130">
        <f t="shared" si="2"/>
        <v>0.94444444444444442</v>
      </c>
    </row>
    <row r="11" spans="3:9" x14ac:dyDescent="0.35">
      <c r="C11" s="9" t="s">
        <v>51</v>
      </c>
      <c r="D11" s="88">
        <f>INDEX('Visa Dataset 2018_COMESA'!$D$32:$V$32,MATCH('score COMESA'!C11,'Visa Dataset 2018_COMESA'!$D$12:$V$12,0))</f>
        <v>0</v>
      </c>
      <c r="E11" s="130">
        <f t="shared" si="0"/>
        <v>0</v>
      </c>
      <c r="F11" s="88">
        <f>INDEX('Visa Dataset 2018_COMESA'!$D$33:$V$33,MATCH('score COMESA'!C11,'Visa Dataset 2018_COMESA'!$D$12:$V$12,0))</f>
        <v>0</v>
      </c>
      <c r="G11" s="130">
        <f t="shared" si="1"/>
        <v>0</v>
      </c>
      <c r="H11" s="88">
        <f>INDEX('Visa Dataset 2018_COMESA'!$D$34:$V$34,MATCH('score COMESA'!C11,'Visa Dataset 2018_COMESA'!$D$12:$V$12,0))</f>
        <v>18</v>
      </c>
      <c r="I11" s="130">
        <f t="shared" si="2"/>
        <v>0</v>
      </c>
    </row>
    <row r="12" spans="3:9" x14ac:dyDescent="0.35">
      <c r="C12" s="9" t="s">
        <v>53</v>
      </c>
      <c r="D12" s="88">
        <f>INDEX('Visa Dataset 2018_COMESA'!$D$32:$V$32,MATCH('score COMESA'!C12,'Visa Dataset 2018_COMESA'!$D$12:$V$12,0))</f>
        <v>0</v>
      </c>
      <c r="E12" s="130">
        <f t="shared" si="0"/>
        <v>0</v>
      </c>
      <c r="F12" s="88">
        <f>INDEX('Visa Dataset 2018_COMESA'!$D$33:$V$33,MATCH('score COMESA'!C12,'Visa Dataset 2018_COMESA'!$D$12:$V$12,0))</f>
        <v>18</v>
      </c>
      <c r="G12" s="130">
        <f t="shared" si="1"/>
        <v>1</v>
      </c>
      <c r="H12" s="88">
        <f>INDEX('Visa Dataset 2018_COMESA'!$D$34:$V$34,MATCH('score COMESA'!C12,'Visa Dataset 2018_COMESA'!$D$12:$V$12,0))</f>
        <v>0</v>
      </c>
      <c r="I12" s="130">
        <f t="shared" si="2"/>
        <v>1</v>
      </c>
    </row>
    <row r="13" spans="3:9" x14ac:dyDescent="0.35">
      <c r="C13" s="9" t="s">
        <v>55</v>
      </c>
      <c r="D13" s="88">
        <f>INDEX('Visa Dataset 2018_COMESA'!$D$32:$V$32,MATCH('score COMESA'!C13,'Visa Dataset 2018_COMESA'!$D$12:$V$12,0))</f>
        <v>7</v>
      </c>
      <c r="E13" s="130">
        <f t="shared" si="0"/>
        <v>0.58333333333333337</v>
      </c>
      <c r="F13" s="88">
        <f>INDEX('Visa Dataset 2018_COMESA'!$D$33:$V$33,MATCH('score COMESA'!C13,'Visa Dataset 2018_COMESA'!$D$12:$V$12,0))</f>
        <v>2</v>
      </c>
      <c r="G13" s="130">
        <f t="shared" si="1"/>
        <v>0.1111111111111111</v>
      </c>
      <c r="H13" s="88">
        <f>INDEX('Visa Dataset 2018_COMESA'!$D$34:$V$34,MATCH('score COMESA'!C13,'Visa Dataset 2018_COMESA'!$D$12:$V$12,0))</f>
        <v>9</v>
      </c>
      <c r="I13" s="130">
        <f t="shared" si="2"/>
        <v>0.5</v>
      </c>
    </row>
    <row r="14" spans="3:9" x14ac:dyDescent="0.35">
      <c r="C14" s="9" t="s">
        <v>61</v>
      </c>
      <c r="D14" s="88">
        <f>INDEX('Visa Dataset 2018_COMESA'!$D$32:$V$32,MATCH('score COMESA'!C14,'Visa Dataset 2018_COMESA'!$D$12:$V$12,0))</f>
        <v>11</v>
      </c>
      <c r="E14" s="130">
        <f t="shared" si="0"/>
        <v>0.91666666666666663</v>
      </c>
      <c r="F14" s="88">
        <f>INDEX('Visa Dataset 2018_COMESA'!$D$33:$V$33,MATCH('score COMESA'!C14,'Visa Dataset 2018_COMESA'!$D$12:$V$12,0))</f>
        <v>5</v>
      </c>
      <c r="G14" s="130">
        <f t="shared" si="1"/>
        <v>0.27777777777777779</v>
      </c>
      <c r="H14" s="88">
        <f>INDEX('Visa Dataset 2018_COMESA'!$D$34:$V$34,MATCH('score COMESA'!C14,'Visa Dataset 2018_COMESA'!$D$12:$V$12,0))</f>
        <v>2</v>
      </c>
      <c r="I14" s="130">
        <f t="shared" si="2"/>
        <v>0.88888888888888884</v>
      </c>
    </row>
    <row r="15" spans="3:9" x14ac:dyDescent="0.35">
      <c r="C15" s="9" t="s">
        <v>73</v>
      </c>
      <c r="D15" s="88">
        <f>INDEX('Visa Dataset 2018_COMESA'!$D$32:$V$32,MATCH('score COMESA'!C15,'Visa Dataset 2018_COMESA'!$D$12:$V$12,0))</f>
        <v>6</v>
      </c>
      <c r="E15" s="130">
        <f t="shared" si="0"/>
        <v>0.5</v>
      </c>
      <c r="F15" s="88">
        <f>INDEX('Visa Dataset 2018_COMESA'!$D$33:$V$33,MATCH('score COMESA'!C15,'Visa Dataset 2018_COMESA'!$D$12:$V$12,0))</f>
        <v>12</v>
      </c>
      <c r="G15" s="130">
        <f t="shared" si="1"/>
        <v>0.66666666666666663</v>
      </c>
      <c r="H15" s="88">
        <f>INDEX('Visa Dataset 2018_COMESA'!$D$34:$V$34,MATCH('score COMESA'!C15,'Visa Dataset 2018_COMESA'!$D$12:$V$12,0))</f>
        <v>0</v>
      </c>
      <c r="I15" s="130">
        <f t="shared" si="2"/>
        <v>1</v>
      </c>
    </row>
    <row r="16" spans="3:9" x14ac:dyDescent="0.35">
      <c r="C16" s="9" t="s">
        <v>78</v>
      </c>
      <c r="D16" s="88">
        <f>INDEX('Visa Dataset 2018_COMESA'!$D$32:$V$32,MATCH('score COMESA'!C16,'Visa Dataset 2018_COMESA'!$D$12:$V$12,0))</f>
        <v>0</v>
      </c>
      <c r="E16" s="130">
        <f t="shared" si="0"/>
        <v>0</v>
      </c>
      <c r="F16" s="88">
        <f>INDEX('Visa Dataset 2018_COMESA'!$D$33:$V$33,MATCH('score COMESA'!C16,'Visa Dataset 2018_COMESA'!$D$12:$V$12,0))</f>
        <v>18</v>
      </c>
      <c r="G16" s="130">
        <f t="shared" si="1"/>
        <v>1</v>
      </c>
      <c r="H16" s="88">
        <f>INDEX('Visa Dataset 2018_COMESA'!$D$34:$V$34,MATCH('score COMESA'!C16,'Visa Dataset 2018_COMESA'!$D$12:$V$12,0))</f>
        <v>0</v>
      </c>
      <c r="I16" s="130">
        <f t="shared" si="2"/>
        <v>1</v>
      </c>
    </row>
    <row r="17" spans="3:9" x14ac:dyDescent="0.35">
      <c r="C17" s="9" t="s">
        <v>88</v>
      </c>
      <c r="D17" s="88">
        <f>INDEX('Visa Dataset 2018_COMESA'!$D$32:$V$32,MATCH('score COMESA'!C17,'Visa Dataset 2018_COMESA'!$D$12:$V$12,0))</f>
        <v>0</v>
      </c>
      <c r="E17" s="130">
        <f t="shared" si="0"/>
        <v>0</v>
      </c>
      <c r="F17" s="88">
        <f>INDEX('Visa Dataset 2018_COMESA'!$D$33:$V$33,MATCH('score COMESA'!C17,'Visa Dataset 2018_COMESA'!$D$12:$V$12,0))</f>
        <v>1</v>
      </c>
      <c r="G17" s="130">
        <f t="shared" si="1"/>
        <v>5.5555555555555552E-2</v>
      </c>
      <c r="H17" s="88">
        <f>INDEX('Visa Dataset 2018_COMESA'!$D$34:$V$34,MATCH('score COMESA'!C17,'Visa Dataset 2018_COMESA'!$D$12:$V$12,0))</f>
        <v>17</v>
      </c>
      <c r="I17" s="130">
        <f t="shared" si="2"/>
        <v>5.555555555555558E-2</v>
      </c>
    </row>
    <row r="18" spans="3:9" x14ac:dyDescent="0.35">
      <c r="C18" s="9" t="s">
        <v>228</v>
      </c>
      <c r="D18" s="88">
        <f>INDEX('Visa Dataset 2018_COMESA'!$D$32:$V$32,MATCH('score COMESA'!C18,'Visa Dataset 2018_COMESA'!$D$12:$V$12,0))</f>
        <v>8</v>
      </c>
      <c r="E18" s="130">
        <f t="shared" si="0"/>
        <v>0.66666666666666663</v>
      </c>
      <c r="F18" s="88">
        <f>INDEX('Visa Dataset 2018_COMESA'!$D$33:$V$33,MATCH('score COMESA'!C18,'Visa Dataset 2018_COMESA'!$D$12:$V$12,0))</f>
        <v>0</v>
      </c>
      <c r="G18" s="130">
        <f t="shared" si="1"/>
        <v>0</v>
      </c>
      <c r="H18" s="88">
        <f>INDEX('Visa Dataset 2018_COMESA'!$D$34:$V$34,MATCH('score COMESA'!C18,'Visa Dataset 2018_COMESA'!$D$12:$V$12,0))</f>
        <v>10</v>
      </c>
      <c r="I18" s="130">
        <f t="shared" si="2"/>
        <v>0.44444444444444442</v>
      </c>
    </row>
    <row r="19" spans="3:9" x14ac:dyDescent="0.35">
      <c r="C19" s="9" t="s">
        <v>96</v>
      </c>
      <c r="D19" s="88">
        <f>INDEX('Visa Dataset 2018_COMESA'!$D$32:$V$32,MATCH('score COMESA'!C19,'Visa Dataset 2018_COMESA'!$D$12:$V$12,0))</f>
        <v>12</v>
      </c>
      <c r="E19" s="130">
        <f t="shared" si="0"/>
        <v>1</v>
      </c>
      <c r="F19" s="88">
        <f>INDEX('Visa Dataset 2018_COMESA'!$D$33:$V$33,MATCH('score COMESA'!C19,'Visa Dataset 2018_COMESA'!$D$12:$V$12,0))</f>
        <v>6</v>
      </c>
      <c r="G19" s="130">
        <f t="shared" si="1"/>
        <v>0.33333333333333331</v>
      </c>
      <c r="H19" s="88">
        <f>INDEX('Visa Dataset 2018_COMESA'!$D$34:$V$34,MATCH('score COMESA'!C19,'Visa Dataset 2018_COMESA'!$D$12:$V$12,0))</f>
        <v>0</v>
      </c>
      <c r="I19" s="130">
        <f t="shared" si="2"/>
        <v>1</v>
      </c>
    </row>
    <row r="20" spans="3:9" x14ac:dyDescent="0.35">
      <c r="C20" s="9" t="s">
        <v>99</v>
      </c>
      <c r="D20" s="88">
        <f>INDEX('Visa Dataset 2018_COMESA'!$D$32:$V$32,MATCH('score COMESA'!C20,'Visa Dataset 2018_COMESA'!$D$12:$V$12,0))</f>
        <v>7</v>
      </c>
      <c r="E20" s="130">
        <f t="shared" si="0"/>
        <v>0.58333333333333337</v>
      </c>
      <c r="F20" s="88">
        <f>INDEX('Visa Dataset 2018_COMESA'!$D$33:$V$33,MATCH('score COMESA'!C20,'Visa Dataset 2018_COMESA'!$D$12:$V$12,0))</f>
        <v>7</v>
      </c>
      <c r="G20" s="130">
        <f t="shared" si="1"/>
        <v>0.3888888888888889</v>
      </c>
      <c r="H20" s="88">
        <f>INDEX('Visa Dataset 2018_COMESA'!$D$34:$V$34,MATCH('score COMESA'!C20,'Visa Dataset 2018_COMESA'!$D$12:$V$12,0))</f>
        <v>4</v>
      </c>
      <c r="I20" s="130">
        <f t="shared" si="2"/>
        <v>0.77777777777777779</v>
      </c>
    </row>
    <row r="21" spans="3:9" x14ac:dyDescent="0.35">
      <c r="C21" s="9" t="s">
        <v>101</v>
      </c>
      <c r="D21" s="88">
        <f>INDEX('Visa Dataset 2018_COMESA'!$D$32:$V$32,MATCH('score COMESA'!C21,'Visa Dataset 2018_COMESA'!$D$12:$V$12,0))</f>
        <v>9</v>
      </c>
      <c r="E21" s="130">
        <f t="shared" si="0"/>
        <v>0.75</v>
      </c>
      <c r="F21" s="88">
        <f>INDEX('Visa Dataset 2018_COMESA'!$D$33:$V$33,MATCH('score COMESA'!C21,'Visa Dataset 2018_COMESA'!$D$12:$V$12,0))</f>
        <v>5</v>
      </c>
      <c r="G21" s="130">
        <f t="shared" si="1"/>
        <v>0.27777777777777779</v>
      </c>
      <c r="H21" s="88">
        <f>INDEX('Visa Dataset 2018_COMESA'!$D$34:$V$34,MATCH('score COMESA'!C21,'Visa Dataset 2018_COMESA'!$D$12:$V$12,0))</f>
        <v>4</v>
      </c>
      <c r="I21" s="130">
        <f t="shared" si="2"/>
        <v>0.77777777777777779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W28"/>
  <sheetViews>
    <sheetView zoomScale="80" zoomScaleNormal="80" workbookViewId="0">
      <pane xSplit="3" ySplit="12" topLeftCell="D36" activePane="bottomRight" state="frozen"/>
      <selection activeCell="C13" sqref="C13"/>
      <selection pane="topRight" activeCell="C13" sqref="C13"/>
      <selection pane="bottomLeft" activeCell="C13" sqref="C13"/>
      <selection pane="bottomRight" activeCell="T12" sqref="C12:T28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9" width="3.54296875" style="15" bestFit="1" customWidth="1"/>
    <col min="10" max="14" width="4" style="15" bestFit="1" customWidth="1"/>
    <col min="15" max="15" width="3.54296875" style="15" customWidth="1"/>
    <col min="16" max="17" width="11.36328125" style="15"/>
    <col min="18" max="18" width="27.26953125" style="15" bestFit="1" customWidth="1"/>
    <col min="19" max="19" width="11.36328125" style="15" customWidth="1"/>
    <col min="20" max="20" width="15" style="15" bestFit="1" customWidth="1"/>
    <col min="21" max="21" width="14.54296875" style="15" bestFit="1" customWidth="1"/>
    <col min="22" max="22" width="15.453125" style="15" bestFit="1" customWidth="1"/>
    <col min="23" max="16384" width="11.36328125" style="15"/>
  </cols>
  <sheetData>
    <row r="1" spans="1:23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3" ht="26.5" hidden="1" thickBot="1" x14ac:dyDescent="0.4">
      <c r="A2" s="8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6"/>
      <c r="R2" s="17"/>
    </row>
    <row r="3" spans="1:23" ht="15" hidden="1" thickBot="1" x14ac:dyDescent="0.4">
      <c r="A3" s="8"/>
      <c r="O3" s="8"/>
    </row>
    <row r="4" spans="1:23" ht="15" hidden="1" thickBot="1" x14ac:dyDescent="0.4">
      <c r="A4" s="8"/>
      <c r="O4" s="8"/>
    </row>
    <row r="5" spans="1:23" ht="15" hidden="1" thickBot="1" x14ac:dyDescent="0.4">
      <c r="A5" s="8"/>
      <c r="O5" s="8"/>
    </row>
    <row r="6" spans="1:23" ht="15" hidden="1" thickBot="1" x14ac:dyDescent="0.4">
      <c r="A6" s="8"/>
      <c r="O6" s="8"/>
    </row>
    <row r="7" spans="1:23" ht="17.5" hidden="1" thickBot="1" x14ac:dyDescent="0.4">
      <c r="A7" s="8"/>
      <c r="C7" s="19"/>
      <c r="D7" s="20"/>
      <c r="O7" s="8"/>
    </row>
    <row r="8" spans="1:23" ht="22.5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80"/>
      <c r="K8" s="21">
        <v>1</v>
      </c>
      <c r="O8" s="8"/>
      <c r="S8" s="202" t="s">
        <v>201</v>
      </c>
      <c r="T8" s="202"/>
      <c r="U8" s="202"/>
      <c r="V8" s="202"/>
    </row>
    <row r="9" spans="1:23" ht="15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3"/>
      <c r="K9" s="22">
        <v>2</v>
      </c>
      <c r="O9" s="8"/>
      <c r="S9" s="202"/>
      <c r="T9" s="202"/>
      <c r="U9" s="202"/>
      <c r="V9" s="202"/>
    </row>
    <row r="10" spans="1:23" ht="15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6"/>
      <c r="K10" s="23">
        <v>3</v>
      </c>
      <c r="O10" s="8"/>
      <c r="S10" s="202"/>
      <c r="T10" s="202"/>
      <c r="U10" s="202"/>
      <c r="V10" s="202"/>
    </row>
    <row r="11" spans="1:23" ht="28" thickBot="1" x14ac:dyDescent="0.4">
      <c r="A11" s="8"/>
      <c r="B11" s="24"/>
      <c r="C11" s="18" t="s">
        <v>110</v>
      </c>
      <c r="D11" s="25" t="s">
        <v>112</v>
      </c>
      <c r="E11" s="25" t="s">
        <v>116</v>
      </c>
      <c r="F11" s="25" t="s">
        <v>117</v>
      </c>
      <c r="G11" s="25" t="s">
        <v>119</v>
      </c>
      <c r="H11" s="25" t="s">
        <v>120</v>
      </c>
      <c r="I11" s="25" t="s">
        <v>122</v>
      </c>
      <c r="J11" s="25" t="s">
        <v>125</v>
      </c>
      <c r="K11" s="25" t="s">
        <v>127</v>
      </c>
      <c r="L11" s="26" t="s">
        <v>130</v>
      </c>
      <c r="M11" s="25" t="s">
        <v>149</v>
      </c>
      <c r="N11" s="25" t="s">
        <v>150</v>
      </c>
      <c r="O11" s="8"/>
    </row>
    <row r="12" spans="1:23" s="34" customFormat="1" ht="78" customHeight="1" thickBot="1" x14ac:dyDescent="0.4">
      <c r="A12" s="28"/>
      <c r="B12" s="29" t="s">
        <v>110</v>
      </c>
      <c r="C12" s="30" t="s">
        <v>1</v>
      </c>
      <c r="D12" s="31" t="s">
        <v>6</v>
      </c>
      <c r="E12" s="31" t="s">
        <v>14</v>
      </c>
      <c r="F12" s="31" t="s">
        <v>16</v>
      </c>
      <c r="G12" s="31" t="s">
        <v>216</v>
      </c>
      <c r="H12" s="31" t="s">
        <v>20</v>
      </c>
      <c r="I12" s="31" t="s">
        <v>222</v>
      </c>
      <c r="J12" s="31" t="s">
        <v>221</v>
      </c>
      <c r="K12" s="31" t="s">
        <v>31</v>
      </c>
      <c r="L12" s="32" t="s">
        <v>37</v>
      </c>
      <c r="M12" s="31" t="s">
        <v>73</v>
      </c>
      <c r="N12" s="31" t="s">
        <v>217</v>
      </c>
      <c r="O12" s="28"/>
    </row>
    <row r="13" spans="1:23" ht="16.25" customHeight="1" thickBot="1" x14ac:dyDescent="0.4">
      <c r="A13" s="8"/>
      <c r="B13" s="35" t="s">
        <v>112</v>
      </c>
      <c r="C13" s="36" t="s">
        <v>6</v>
      </c>
      <c r="D13" s="37"/>
      <c r="E13" s="37">
        <v>3</v>
      </c>
      <c r="F13" s="37">
        <v>3</v>
      </c>
      <c r="G13" s="37">
        <v>3</v>
      </c>
      <c r="H13" s="37">
        <v>3</v>
      </c>
      <c r="I13" s="37">
        <v>3</v>
      </c>
      <c r="J13" s="37">
        <v>3</v>
      </c>
      <c r="K13" s="37">
        <v>3</v>
      </c>
      <c r="L13" s="37">
        <v>3</v>
      </c>
      <c r="M13" s="37">
        <v>2</v>
      </c>
      <c r="N13" s="37">
        <v>1</v>
      </c>
      <c r="O13" s="8"/>
      <c r="R13" s="93" t="s">
        <v>1</v>
      </c>
      <c r="S13" s="94" t="s">
        <v>107</v>
      </c>
      <c r="T13" s="94" t="s">
        <v>192</v>
      </c>
      <c r="U13" s="94" t="s">
        <v>193</v>
      </c>
      <c r="V13" s="95" t="s">
        <v>194</v>
      </c>
      <c r="W13" s="96" t="s">
        <v>170</v>
      </c>
    </row>
    <row r="14" spans="1:23" x14ac:dyDescent="0.35">
      <c r="A14" s="8"/>
      <c r="B14" s="35" t="s">
        <v>116</v>
      </c>
      <c r="C14" s="36" t="s">
        <v>14</v>
      </c>
      <c r="D14" s="37">
        <v>3</v>
      </c>
      <c r="E14" s="37"/>
      <c r="F14" s="37">
        <v>3</v>
      </c>
      <c r="G14" s="37">
        <v>1</v>
      </c>
      <c r="H14" s="37">
        <v>3</v>
      </c>
      <c r="I14" s="37">
        <v>3</v>
      </c>
      <c r="J14" s="37">
        <v>1</v>
      </c>
      <c r="K14" s="37">
        <v>3</v>
      </c>
      <c r="L14" s="37">
        <v>3</v>
      </c>
      <c r="M14" s="37">
        <v>1</v>
      </c>
      <c r="N14" s="37">
        <v>3</v>
      </c>
      <c r="O14" s="8"/>
      <c r="R14" s="97" t="s">
        <v>6</v>
      </c>
      <c r="S14" s="98">
        <v>0</v>
      </c>
      <c r="T14" s="98">
        <v>0</v>
      </c>
      <c r="U14" s="98">
        <v>8</v>
      </c>
      <c r="V14" s="99">
        <v>2</v>
      </c>
      <c r="W14" s="100">
        <f>SUM(S14:V14)</f>
        <v>10</v>
      </c>
    </row>
    <row r="15" spans="1:23" x14ac:dyDescent="0.35">
      <c r="A15" s="8"/>
      <c r="B15" s="35" t="s">
        <v>117</v>
      </c>
      <c r="C15" s="36" t="s">
        <v>16</v>
      </c>
      <c r="D15" s="37">
        <v>3</v>
      </c>
      <c r="E15" s="37">
        <v>3</v>
      </c>
      <c r="F15" s="37"/>
      <c r="G15" s="37">
        <v>1</v>
      </c>
      <c r="H15" s="37">
        <v>1</v>
      </c>
      <c r="I15" s="37">
        <v>1</v>
      </c>
      <c r="J15" s="37">
        <v>3</v>
      </c>
      <c r="K15" s="37">
        <v>3</v>
      </c>
      <c r="L15" s="37">
        <v>1</v>
      </c>
      <c r="M15" s="37">
        <v>2</v>
      </c>
      <c r="N15" s="37">
        <v>3</v>
      </c>
      <c r="O15" s="8"/>
      <c r="R15" s="101" t="s">
        <v>14</v>
      </c>
      <c r="S15" s="102">
        <v>2</v>
      </c>
      <c r="T15" s="102">
        <v>0</v>
      </c>
      <c r="U15" s="102">
        <v>7</v>
      </c>
      <c r="V15" s="103">
        <v>1</v>
      </c>
      <c r="W15" s="104">
        <v>10</v>
      </c>
    </row>
    <row r="16" spans="1:23" x14ac:dyDescent="0.35">
      <c r="A16" s="8"/>
      <c r="B16" s="35" t="s">
        <v>119</v>
      </c>
      <c r="C16" s="36" t="s">
        <v>216</v>
      </c>
      <c r="D16" s="37">
        <v>3</v>
      </c>
      <c r="E16" s="37">
        <v>3</v>
      </c>
      <c r="F16" s="37">
        <v>1</v>
      </c>
      <c r="G16" s="37"/>
      <c r="H16" s="37">
        <v>1</v>
      </c>
      <c r="I16" s="37">
        <v>1</v>
      </c>
      <c r="J16" s="37">
        <v>3</v>
      </c>
      <c r="K16" s="37">
        <v>3</v>
      </c>
      <c r="L16" s="37">
        <v>1</v>
      </c>
      <c r="M16" s="37">
        <v>1</v>
      </c>
      <c r="N16" s="37">
        <v>3</v>
      </c>
      <c r="O16" s="8"/>
      <c r="R16" s="101" t="s">
        <v>16</v>
      </c>
      <c r="S16" s="102">
        <v>4</v>
      </c>
      <c r="T16" s="102">
        <v>0</v>
      </c>
      <c r="U16" s="102">
        <v>4</v>
      </c>
      <c r="V16" s="103">
        <v>2</v>
      </c>
      <c r="W16" s="104">
        <v>10</v>
      </c>
    </row>
    <row r="17" spans="1:23" x14ac:dyDescent="0.35">
      <c r="A17" s="8"/>
      <c r="B17" s="35" t="s">
        <v>120</v>
      </c>
      <c r="C17" s="36" t="s">
        <v>20</v>
      </c>
      <c r="D17" s="37">
        <v>3</v>
      </c>
      <c r="E17" s="37">
        <v>3</v>
      </c>
      <c r="F17" s="37">
        <v>1</v>
      </c>
      <c r="G17" s="37">
        <v>1</v>
      </c>
      <c r="H17" s="37"/>
      <c r="I17" s="37">
        <v>1</v>
      </c>
      <c r="J17" s="37">
        <v>3</v>
      </c>
      <c r="K17" s="37">
        <v>3</v>
      </c>
      <c r="L17" s="37">
        <v>1</v>
      </c>
      <c r="M17" s="37">
        <v>1</v>
      </c>
      <c r="N17" s="37">
        <v>3</v>
      </c>
      <c r="O17" s="8"/>
      <c r="R17" s="101" t="s">
        <v>165</v>
      </c>
      <c r="S17" s="102">
        <v>5</v>
      </c>
      <c r="T17" s="102">
        <v>0</v>
      </c>
      <c r="U17" s="102">
        <v>2</v>
      </c>
      <c r="V17" s="103">
        <v>3</v>
      </c>
      <c r="W17" s="104">
        <v>10</v>
      </c>
    </row>
    <row r="18" spans="1:23" x14ac:dyDescent="0.35">
      <c r="A18" s="8"/>
      <c r="B18" s="35" t="s">
        <v>122</v>
      </c>
      <c r="C18" s="36" t="s">
        <v>222</v>
      </c>
      <c r="D18" s="37">
        <v>3</v>
      </c>
      <c r="E18" s="37">
        <v>3</v>
      </c>
      <c r="F18" s="37">
        <v>1</v>
      </c>
      <c r="G18" s="37">
        <v>1</v>
      </c>
      <c r="H18" s="37">
        <v>1</v>
      </c>
      <c r="I18" s="37"/>
      <c r="J18" s="37">
        <v>1</v>
      </c>
      <c r="K18" s="37">
        <v>3</v>
      </c>
      <c r="L18" s="37">
        <v>1</v>
      </c>
      <c r="M18" s="37">
        <v>2</v>
      </c>
      <c r="N18" s="37">
        <v>3</v>
      </c>
      <c r="O18" s="8"/>
      <c r="R18" s="101" t="s">
        <v>20</v>
      </c>
      <c r="S18" s="102">
        <v>4</v>
      </c>
      <c r="T18" s="102">
        <v>0</v>
      </c>
      <c r="U18" s="102">
        <v>4</v>
      </c>
      <c r="V18" s="103">
        <v>2</v>
      </c>
      <c r="W18" s="104">
        <v>10</v>
      </c>
    </row>
    <row r="19" spans="1:23" x14ac:dyDescent="0.35">
      <c r="A19" s="8"/>
      <c r="B19" s="35" t="s">
        <v>125</v>
      </c>
      <c r="C19" s="36" t="s">
        <v>221</v>
      </c>
      <c r="D19" s="37">
        <v>3</v>
      </c>
      <c r="E19" s="37">
        <v>1</v>
      </c>
      <c r="F19" s="37">
        <v>3</v>
      </c>
      <c r="G19" s="37">
        <v>1</v>
      </c>
      <c r="H19" s="37">
        <v>3</v>
      </c>
      <c r="I19" s="37">
        <v>3</v>
      </c>
      <c r="J19" s="37"/>
      <c r="K19" s="37">
        <v>3</v>
      </c>
      <c r="L19" s="37">
        <v>3</v>
      </c>
      <c r="M19" s="37">
        <v>1</v>
      </c>
      <c r="N19" s="37">
        <v>3</v>
      </c>
      <c r="O19" s="8"/>
      <c r="R19" s="101" t="s">
        <v>222</v>
      </c>
      <c r="S19" s="102">
        <v>4</v>
      </c>
      <c r="T19" s="102">
        <v>0</v>
      </c>
      <c r="U19" s="102">
        <v>3</v>
      </c>
      <c r="V19" s="103">
        <v>3</v>
      </c>
      <c r="W19" s="104">
        <v>10</v>
      </c>
    </row>
    <row r="20" spans="1:23" x14ac:dyDescent="0.35">
      <c r="A20" s="8"/>
      <c r="B20" s="35" t="s">
        <v>127</v>
      </c>
      <c r="C20" s="36" t="s">
        <v>31</v>
      </c>
      <c r="D20" s="37">
        <v>3</v>
      </c>
      <c r="E20" s="37">
        <v>3</v>
      </c>
      <c r="F20" s="37">
        <v>1</v>
      </c>
      <c r="G20" s="37">
        <v>1</v>
      </c>
      <c r="H20" s="37">
        <v>1</v>
      </c>
      <c r="I20" s="37">
        <v>1</v>
      </c>
      <c r="J20" s="37">
        <v>3</v>
      </c>
      <c r="K20" s="37"/>
      <c r="L20" s="37">
        <v>1</v>
      </c>
      <c r="M20" s="37">
        <v>2</v>
      </c>
      <c r="N20" s="37">
        <v>1</v>
      </c>
      <c r="O20" s="8"/>
      <c r="R20" s="101" t="s">
        <v>166</v>
      </c>
      <c r="S20" s="102">
        <v>2</v>
      </c>
      <c r="T20" s="102">
        <v>0</v>
      </c>
      <c r="U20" s="102">
        <v>6</v>
      </c>
      <c r="V20" s="103">
        <v>2</v>
      </c>
      <c r="W20" s="104">
        <v>10</v>
      </c>
    </row>
    <row r="21" spans="1:23" x14ac:dyDescent="0.35">
      <c r="A21" s="8"/>
      <c r="B21" s="35" t="s">
        <v>130</v>
      </c>
      <c r="C21" s="36" t="s">
        <v>37</v>
      </c>
      <c r="D21" s="37">
        <v>3</v>
      </c>
      <c r="E21" s="37">
        <v>3</v>
      </c>
      <c r="F21" s="37">
        <v>1</v>
      </c>
      <c r="G21" s="37">
        <v>1</v>
      </c>
      <c r="H21" s="37">
        <v>1</v>
      </c>
      <c r="I21" s="37">
        <v>1</v>
      </c>
      <c r="J21" s="37">
        <v>3</v>
      </c>
      <c r="K21" s="37">
        <v>3</v>
      </c>
      <c r="L21" s="37"/>
      <c r="M21" s="37">
        <v>2</v>
      </c>
      <c r="N21" s="37">
        <v>1</v>
      </c>
      <c r="O21" s="8"/>
      <c r="R21" s="101" t="s">
        <v>31</v>
      </c>
      <c r="S21" s="102">
        <v>0</v>
      </c>
      <c r="T21" s="102">
        <v>0</v>
      </c>
      <c r="U21" s="102">
        <v>3</v>
      </c>
      <c r="V21" s="103">
        <v>7</v>
      </c>
      <c r="W21" s="104">
        <v>10</v>
      </c>
    </row>
    <row r="22" spans="1:23" x14ac:dyDescent="0.35">
      <c r="A22" s="8"/>
      <c r="B22" s="35" t="s">
        <v>149</v>
      </c>
      <c r="C22" s="36" t="s">
        <v>73</v>
      </c>
      <c r="D22" s="37">
        <v>3</v>
      </c>
      <c r="E22" s="37">
        <v>1</v>
      </c>
      <c r="F22" s="37">
        <v>3</v>
      </c>
      <c r="G22" s="37">
        <v>1</v>
      </c>
      <c r="H22" s="37">
        <v>3</v>
      </c>
      <c r="I22" s="37">
        <v>3</v>
      </c>
      <c r="J22" s="37">
        <v>1</v>
      </c>
      <c r="K22" s="37">
        <v>3</v>
      </c>
      <c r="L22" s="37">
        <v>3</v>
      </c>
      <c r="M22" s="37"/>
      <c r="N22" s="37">
        <v>3</v>
      </c>
      <c r="O22" s="8"/>
      <c r="R22" s="101" t="s">
        <v>37</v>
      </c>
      <c r="S22" s="102">
        <v>4</v>
      </c>
      <c r="T22" s="102">
        <v>0</v>
      </c>
      <c r="U22" s="102">
        <v>3</v>
      </c>
      <c r="V22" s="103">
        <v>3</v>
      </c>
      <c r="W22" s="104">
        <v>10</v>
      </c>
    </row>
    <row r="23" spans="1:23" ht="15" thickBot="1" x14ac:dyDescent="0.4">
      <c r="A23" s="8"/>
      <c r="B23" s="35" t="s">
        <v>150</v>
      </c>
      <c r="C23" s="36" t="s">
        <v>217</v>
      </c>
      <c r="D23" s="37">
        <v>3</v>
      </c>
      <c r="E23" s="37">
        <v>3</v>
      </c>
      <c r="F23" s="37">
        <v>3</v>
      </c>
      <c r="G23" s="37">
        <v>3</v>
      </c>
      <c r="H23" s="37">
        <v>3</v>
      </c>
      <c r="I23" s="37">
        <v>3</v>
      </c>
      <c r="J23" s="37">
        <v>3</v>
      </c>
      <c r="K23" s="37">
        <v>3</v>
      </c>
      <c r="L23" s="37">
        <v>3</v>
      </c>
      <c r="M23" s="37">
        <v>1</v>
      </c>
      <c r="N23" s="37"/>
      <c r="O23" s="8"/>
      <c r="R23" s="101" t="s">
        <v>73</v>
      </c>
      <c r="S23" s="102">
        <v>3</v>
      </c>
      <c r="T23" s="102">
        <v>0</v>
      </c>
      <c r="U23" s="102">
        <v>0</v>
      </c>
      <c r="V23" s="103">
        <v>7</v>
      </c>
      <c r="W23" s="104">
        <v>10</v>
      </c>
    </row>
    <row r="24" spans="1:23" ht="15" thickBot="1" x14ac:dyDescent="0.4">
      <c r="A24" s="8"/>
      <c r="B24" s="42"/>
      <c r="C24" s="42" t="s">
        <v>167</v>
      </c>
      <c r="D24" s="44">
        <f t="shared" ref="D24:N24" si="0">COUNTIF(D$13:D$23,1)</f>
        <v>0</v>
      </c>
      <c r="E24" s="44">
        <f t="shared" si="0"/>
        <v>2</v>
      </c>
      <c r="F24" s="44">
        <f t="shared" si="0"/>
        <v>5</v>
      </c>
      <c r="G24" s="44">
        <f t="shared" si="0"/>
        <v>8</v>
      </c>
      <c r="H24" s="44">
        <f t="shared" si="0"/>
        <v>5</v>
      </c>
      <c r="I24" s="44">
        <f t="shared" si="0"/>
        <v>5</v>
      </c>
      <c r="J24" s="44">
        <f t="shared" si="0"/>
        <v>3</v>
      </c>
      <c r="K24" s="44">
        <f t="shared" si="0"/>
        <v>0</v>
      </c>
      <c r="L24" s="44">
        <f t="shared" si="0"/>
        <v>5</v>
      </c>
      <c r="M24" s="44">
        <f t="shared" si="0"/>
        <v>5</v>
      </c>
      <c r="N24" s="44">
        <f t="shared" si="0"/>
        <v>3</v>
      </c>
      <c r="O24" s="8"/>
      <c r="R24" s="101" t="s">
        <v>217</v>
      </c>
      <c r="S24" s="102">
        <v>0</v>
      </c>
      <c r="T24" s="102">
        <v>0</v>
      </c>
      <c r="U24" s="102">
        <v>6</v>
      </c>
      <c r="V24" s="103">
        <v>4</v>
      </c>
      <c r="W24" s="106">
        <v>10</v>
      </c>
    </row>
    <row r="25" spans="1:23" ht="15" thickBot="1" x14ac:dyDescent="0.4">
      <c r="A25" s="8"/>
      <c r="B25" s="42"/>
      <c r="C25" s="42" t="s">
        <v>168</v>
      </c>
      <c r="D25" s="38">
        <f t="shared" ref="D25:N25" si="1">COUNTIF(D$13:D$23,2)</f>
        <v>0</v>
      </c>
      <c r="E25" s="38">
        <f t="shared" si="1"/>
        <v>0</v>
      </c>
      <c r="F25" s="38">
        <f t="shared" si="1"/>
        <v>0</v>
      </c>
      <c r="G25" s="38">
        <f t="shared" si="1"/>
        <v>0</v>
      </c>
      <c r="H25" s="38">
        <f t="shared" si="1"/>
        <v>0</v>
      </c>
      <c r="I25" s="38">
        <f t="shared" si="1"/>
        <v>0</v>
      </c>
      <c r="J25" s="38">
        <f t="shared" si="1"/>
        <v>0</v>
      </c>
      <c r="K25" s="38">
        <f t="shared" si="1"/>
        <v>0</v>
      </c>
      <c r="L25" s="38">
        <f t="shared" si="1"/>
        <v>0</v>
      </c>
      <c r="M25" s="38">
        <f t="shared" si="1"/>
        <v>5</v>
      </c>
      <c r="N25" s="38">
        <f t="shared" si="1"/>
        <v>0</v>
      </c>
      <c r="O25" s="8"/>
      <c r="R25" s="107" t="s">
        <v>202</v>
      </c>
      <c r="S25" s="108">
        <f>SUM(S14:S24)/2</f>
        <v>14</v>
      </c>
      <c r="T25" s="108">
        <f t="shared" ref="T25:V25" si="2">SUM(T14:T24)/2</f>
        <v>0</v>
      </c>
      <c r="U25" s="108">
        <f t="shared" si="2"/>
        <v>23</v>
      </c>
      <c r="V25" s="108">
        <f t="shared" si="2"/>
        <v>18</v>
      </c>
      <c r="W25" s="109"/>
    </row>
    <row r="26" spans="1:23" x14ac:dyDescent="0.35">
      <c r="A26" s="8"/>
      <c r="B26" s="42"/>
      <c r="C26" s="42" t="s">
        <v>169</v>
      </c>
      <c r="D26" s="38">
        <f t="shared" ref="D26:N26" si="3">COUNTIF(D$13:D$23,3)</f>
        <v>10</v>
      </c>
      <c r="E26" s="38">
        <f t="shared" si="3"/>
        <v>8</v>
      </c>
      <c r="F26" s="38">
        <f t="shared" si="3"/>
        <v>5</v>
      </c>
      <c r="G26" s="38">
        <f t="shared" si="3"/>
        <v>2</v>
      </c>
      <c r="H26" s="38">
        <f t="shared" si="3"/>
        <v>5</v>
      </c>
      <c r="I26" s="38">
        <f t="shared" si="3"/>
        <v>5</v>
      </c>
      <c r="J26" s="38">
        <f t="shared" si="3"/>
        <v>7</v>
      </c>
      <c r="K26" s="38">
        <f t="shared" si="3"/>
        <v>10</v>
      </c>
      <c r="L26" s="38">
        <f t="shared" si="3"/>
        <v>5</v>
      </c>
      <c r="M26" s="38">
        <f t="shared" si="3"/>
        <v>0</v>
      </c>
      <c r="N26" s="38">
        <f t="shared" si="3"/>
        <v>7</v>
      </c>
      <c r="O26" s="8"/>
    </row>
    <row r="27" spans="1:23" ht="15" thickBot="1" x14ac:dyDescent="0.4">
      <c r="A27" s="8"/>
      <c r="B27" s="46"/>
      <c r="C27" s="46" t="s">
        <v>170</v>
      </c>
      <c r="D27" s="48">
        <f t="shared" ref="D27:N27" si="4">SUM(D24:D26)</f>
        <v>10</v>
      </c>
      <c r="E27" s="48">
        <f t="shared" si="4"/>
        <v>10</v>
      </c>
      <c r="F27" s="48">
        <f t="shared" si="4"/>
        <v>10</v>
      </c>
      <c r="G27" s="48">
        <f t="shared" si="4"/>
        <v>10</v>
      </c>
      <c r="H27" s="48">
        <f t="shared" si="4"/>
        <v>10</v>
      </c>
      <c r="I27" s="48">
        <f t="shared" si="4"/>
        <v>10</v>
      </c>
      <c r="J27" s="48">
        <f t="shared" si="4"/>
        <v>10</v>
      </c>
      <c r="K27" s="48">
        <f t="shared" si="4"/>
        <v>10</v>
      </c>
      <c r="L27" s="48">
        <f t="shared" si="4"/>
        <v>10</v>
      </c>
      <c r="M27" s="48">
        <f t="shared" si="4"/>
        <v>10</v>
      </c>
      <c r="N27" s="48">
        <f t="shared" si="4"/>
        <v>10</v>
      </c>
      <c r="O27" s="8"/>
    </row>
    <row r="28" spans="1:23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</sheetData>
  <mergeCells count="7">
    <mergeCell ref="D2:N2"/>
    <mergeCell ref="B8:B10"/>
    <mergeCell ref="C8:C10"/>
    <mergeCell ref="D8:J8"/>
    <mergeCell ref="S8:V10"/>
    <mergeCell ref="D9:J9"/>
    <mergeCell ref="D10:J10"/>
  </mergeCells>
  <conditionalFormatting sqref="D13:N23">
    <cfRule type="cellIs" dxfId="119" priority="13" operator="equal">
      <formula>0</formula>
    </cfRule>
    <cfRule type="cellIs" dxfId="118" priority="14" operator="equal">
      <formula>3</formula>
    </cfRule>
    <cfRule type="cellIs" dxfId="117" priority="15" operator="equal">
      <formula>2</formula>
    </cfRule>
    <cfRule type="cellIs" dxfId="116" priority="16" operator="equal">
      <formula>1</formula>
    </cfRule>
  </conditionalFormatting>
  <conditionalFormatting sqref="K8">
    <cfRule type="cellIs" dxfId="115" priority="9" operator="equal">
      <formula>" "</formula>
    </cfRule>
    <cfRule type="cellIs" dxfId="114" priority="10" operator="equal">
      <formula>3</formula>
    </cfRule>
    <cfRule type="cellIs" dxfId="113" priority="11" operator="equal">
      <formula>2</formula>
    </cfRule>
    <cfRule type="cellIs" dxfId="112" priority="12" operator="equal">
      <formula>1</formula>
    </cfRule>
  </conditionalFormatting>
  <conditionalFormatting sqref="K9">
    <cfRule type="cellIs" dxfId="111" priority="5" operator="equal">
      <formula>" "</formula>
    </cfRule>
    <cfRule type="cellIs" dxfId="110" priority="6" operator="equal">
      <formula>3</formula>
    </cfRule>
    <cfRule type="cellIs" dxfId="109" priority="7" operator="equal">
      <formula>2</formula>
    </cfRule>
    <cfRule type="cellIs" dxfId="108" priority="8" operator="equal">
      <formula>1</formula>
    </cfRule>
  </conditionalFormatting>
  <conditionalFormatting sqref="K10">
    <cfRule type="cellIs" dxfId="107" priority="1" operator="equal">
      <formula>" "</formula>
    </cfRule>
    <cfRule type="cellIs" dxfId="106" priority="2" operator="equal">
      <formula>3</formula>
    </cfRule>
    <cfRule type="cellIs" dxfId="105" priority="3" operator="equal">
      <formula>2</formula>
    </cfRule>
    <cfRule type="cellIs" dxfId="104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I13"/>
  <sheetViews>
    <sheetView zoomScale="98" zoomScaleNormal="98" workbookViewId="0">
      <selection activeCell="B3" sqref="B3"/>
    </sheetView>
  </sheetViews>
  <sheetFormatPr defaultColWidth="8.7265625" defaultRowHeight="14.5" x14ac:dyDescent="0.35"/>
  <cols>
    <col min="3" max="3" width="28.26953125" style="112" customWidth="1"/>
    <col min="4" max="9" width="10.36328125" style="112" customWidth="1"/>
  </cols>
  <sheetData>
    <row r="2" spans="3:9" ht="26" x14ac:dyDescent="0.35">
      <c r="C2" s="83" t="s">
        <v>1</v>
      </c>
      <c r="D2" s="83" t="s">
        <v>187</v>
      </c>
      <c r="E2" s="139" t="s">
        <v>188</v>
      </c>
      <c r="F2" s="83" t="s">
        <v>189</v>
      </c>
      <c r="G2" s="139" t="s">
        <v>188</v>
      </c>
      <c r="H2" s="83" t="s">
        <v>190</v>
      </c>
      <c r="I2" s="139" t="s">
        <v>188</v>
      </c>
    </row>
    <row r="3" spans="3:9" x14ac:dyDescent="0.35">
      <c r="C3" s="9" t="s">
        <v>6</v>
      </c>
      <c r="D3" s="9">
        <f>INDEX('Visa Dataset 2018_ECCAS'!$D$24:$N$24,MATCH('Score ECCAS'!C3,'Visa Dataset 2018_ECCAS'!$D$12:$N$12,0))</f>
        <v>0</v>
      </c>
      <c r="E3" s="111">
        <f>(D3-MIN(D$3:D$13))/(MAX(D$3:D$13)-MIN(D$3:D$13))</f>
        <v>0</v>
      </c>
      <c r="F3" s="9">
        <f>INDEX('Visa Dataset 2018_ECCAS'!$D$25:$N$25,MATCH('Score ECCAS'!C3,'Visa Dataset 2018_ECCAS'!$D$12:$N$12,0))</f>
        <v>0</v>
      </c>
      <c r="G3" s="111">
        <f t="shared" ref="G3:G13" si="0">(F3-MIN(F$3:F$13))/(MAX(F$3:F$13)-MIN(F$3:F$13))</f>
        <v>0</v>
      </c>
      <c r="H3" s="9">
        <f>INDEX('Visa Dataset 2018_ECCAS'!$D$26:$N$26,MATCH('Score ECCAS'!C3,'Visa Dataset 2018_ECCAS'!$D$12:$N$12,0))</f>
        <v>10</v>
      </c>
      <c r="I3" s="111">
        <f>1- (H3-MIN(H$3:H$13))/(MAX(H$3:H$13)-MIN(H$3:H$13))</f>
        <v>0</v>
      </c>
    </row>
    <row r="4" spans="3:9" x14ac:dyDescent="0.35">
      <c r="C4" s="9" t="s">
        <v>14</v>
      </c>
      <c r="D4" s="9">
        <f>INDEX('Visa Dataset 2018_ECCAS'!$D$24:$N$24,MATCH('Score ECCAS'!C4,'Visa Dataset 2018_ECCAS'!$D$12:$N$12,0))</f>
        <v>2</v>
      </c>
      <c r="E4" s="111">
        <f t="shared" ref="E4:E13" si="1">(D4-MIN(D$3:D$13))/(MAX(D$3:D$13)-MIN(D$3:D$13))</f>
        <v>0.25</v>
      </c>
      <c r="F4" s="9">
        <f>INDEX('Visa Dataset 2018_ECCAS'!$D$25:$N$25,MATCH('Score ECCAS'!C4,'Visa Dataset 2018_ECCAS'!$D$12:$N$12,0))</f>
        <v>0</v>
      </c>
      <c r="G4" s="111">
        <f t="shared" si="0"/>
        <v>0</v>
      </c>
      <c r="H4" s="9">
        <f>INDEX('Visa Dataset 2018_ECCAS'!$D$26:$N$26,MATCH('Score ECCAS'!C4,'Visa Dataset 2018_ECCAS'!$D$12:$N$12,0))</f>
        <v>8</v>
      </c>
      <c r="I4" s="111">
        <f t="shared" ref="I4:I13" si="2">1- (H4-MIN(H$3:H$13))/(MAX(H$3:H$13)-MIN(H$3:H$13))</f>
        <v>0.19999999999999996</v>
      </c>
    </row>
    <row r="5" spans="3:9" x14ac:dyDescent="0.35">
      <c r="C5" s="9" t="s">
        <v>16</v>
      </c>
      <c r="D5" s="9">
        <f>INDEX('Visa Dataset 2018_ECCAS'!$D$24:$N$24,MATCH('Score ECCAS'!C5,'Visa Dataset 2018_ECCAS'!$D$12:$N$12,0))</f>
        <v>5</v>
      </c>
      <c r="E5" s="111">
        <f t="shared" si="1"/>
        <v>0.625</v>
      </c>
      <c r="F5" s="9">
        <f>INDEX('Visa Dataset 2018_ECCAS'!$D$25:$N$25,MATCH('Score ECCAS'!C5,'Visa Dataset 2018_ECCAS'!$D$12:$N$12,0))</f>
        <v>0</v>
      </c>
      <c r="G5" s="111">
        <f t="shared" si="0"/>
        <v>0</v>
      </c>
      <c r="H5" s="9">
        <f>INDEX('Visa Dataset 2018_ECCAS'!$D$26:$N$26,MATCH('Score ECCAS'!C5,'Visa Dataset 2018_ECCAS'!$D$12:$N$12,0))</f>
        <v>5</v>
      </c>
      <c r="I5" s="111">
        <f t="shared" si="2"/>
        <v>0.5</v>
      </c>
    </row>
    <row r="6" spans="3:9" x14ac:dyDescent="0.35">
      <c r="C6" s="9" t="s">
        <v>216</v>
      </c>
      <c r="D6" s="9">
        <f>INDEX('Visa Dataset 2018_ECCAS'!$D$24:$N$24,MATCH('Score ECCAS'!C6,'Visa Dataset 2018_ECCAS'!$D$12:$N$12,0))</f>
        <v>8</v>
      </c>
      <c r="E6" s="111">
        <f t="shared" si="1"/>
        <v>1</v>
      </c>
      <c r="F6" s="9">
        <f>INDEX('Visa Dataset 2018_ECCAS'!$D$25:$N$25,MATCH('Score ECCAS'!C6,'Visa Dataset 2018_ECCAS'!$D$12:$N$12,0))</f>
        <v>0</v>
      </c>
      <c r="G6" s="111">
        <f t="shared" si="0"/>
        <v>0</v>
      </c>
      <c r="H6" s="9">
        <f>INDEX('Visa Dataset 2018_ECCAS'!$D$26:$N$26,MATCH('Score ECCAS'!C6,'Visa Dataset 2018_ECCAS'!$D$12:$N$12,0))</f>
        <v>2</v>
      </c>
      <c r="I6" s="111">
        <f t="shared" si="2"/>
        <v>0.8</v>
      </c>
    </row>
    <row r="7" spans="3:9" x14ac:dyDescent="0.35">
      <c r="C7" s="9" t="s">
        <v>20</v>
      </c>
      <c r="D7" s="9">
        <f>INDEX('Visa Dataset 2018_ECCAS'!$D$24:$N$24,MATCH('Score ECCAS'!C7,'Visa Dataset 2018_ECCAS'!$D$12:$N$12,0))</f>
        <v>5</v>
      </c>
      <c r="E7" s="111">
        <f t="shared" si="1"/>
        <v>0.625</v>
      </c>
      <c r="F7" s="9">
        <f>INDEX('Visa Dataset 2018_ECCAS'!$D$25:$N$25,MATCH('Score ECCAS'!C7,'Visa Dataset 2018_ECCAS'!$D$12:$N$12,0))</f>
        <v>0</v>
      </c>
      <c r="G7" s="111">
        <f t="shared" si="0"/>
        <v>0</v>
      </c>
      <c r="H7" s="9">
        <f>INDEX('Visa Dataset 2018_ECCAS'!$D$26:$N$26,MATCH('Score ECCAS'!C7,'Visa Dataset 2018_ECCAS'!$D$12:$N$12,0))</f>
        <v>5</v>
      </c>
      <c r="I7" s="111">
        <f t="shared" si="2"/>
        <v>0.5</v>
      </c>
    </row>
    <row r="8" spans="3:9" x14ac:dyDescent="0.35">
      <c r="C8" s="9" t="s">
        <v>222</v>
      </c>
      <c r="D8" s="9">
        <f>INDEX('Visa Dataset 2018_ECCAS'!$D$24:$N$24,MATCH('Score ECCAS'!C8,'Visa Dataset 2018_ECCAS'!$D$12:$N$12,0))</f>
        <v>5</v>
      </c>
      <c r="E8" s="111">
        <f t="shared" si="1"/>
        <v>0.625</v>
      </c>
      <c r="F8" s="9">
        <f>INDEX('Visa Dataset 2018_ECCAS'!$D$25:$N$25,MATCH('Score ECCAS'!C8,'Visa Dataset 2018_ECCAS'!$D$12:$N$12,0))</f>
        <v>0</v>
      </c>
      <c r="G8" s="111">
        <f t="shared" si="0"/>
        <v>0</v>
      </c>
      <c r="H8" s="9">
        <f>INDEX('Visa Dataset 2018_ECCAS'!$D$26:$N$26,MATCH('Score ECCAS'!C8,'Visa Dataset 2018_ECCAS'!$D$12:$N$12,0))</f>
        <v>5</v>
      </c>
      <c r="I8" s="111">
        <f t="shared" si="2"/>
        <v>0.5</v>
      </c>
    </row>
    <row r="9" spans="3:9" x14ac:dyDescent="0.35">
      <c r="C9" s="9" t="s">
        <v>221</v>
      </c>
      <c r="D9" s="9">
        <f>INDEX('Visa Dataset 2018_ECCAS'!$D$24:$N$24,MATCH('Score ECCAS'!C9,'Visa Dataset 2018_ECCAS'!$D$12:$N$12,0))</f>
        <v>3</v>
      </c>
      <c r="E9" s="111">
        <f t="shared" si="1"/>
        <v>0.375</v>
      </c>
      <c r="F9" s="9">
        <f>INDEX('Visa Dataset 2018_ECCAS'!$D$25:$N$25,MATCH('Score ECCAS'!C9,'Visa Dataset 2018_ECCAS'!$D$12:$N$12,0))</f>
        <v>0</v>
      </c>
      <c r="G9" s="111">
        <f t="shared" si="0"/>
        <v>0</v>
      </c>
      <c r="H9" s="9">
        <f>INDEX('Visa Dataset 2018_ECCAS'!$D$26:$N$26,MATCH('Score ECCAS'!C9,'Visa Dataset 2018_ECCAS'!$D$12:$N$12,0))</f>
        <v>7</v>
      </c>
      <c r="I9" s="111">
        <f t="shared" si="2"/>
        <v>0.30000000000000004</v>
      </c>
    </row>
    <row r="10" spans="3:9" x14ac:dyDescent="0.35">
      <c r="C10" s="9" t="s">
        <v>31</v>
      </c>
      <c r="D10" s="9">
        <f>INDEX('Visa Dataset 2018_ECCAS'!$D$24:$N$24,MATCH('Score ECCAS'!C10,'Visa Dataset 2018_ECCAS'!$D$12:$N$12,0))</f>
        <v>0</v>
      </c>
      <c r="E10" s="111">
        <f t="shared" si="1"/>
        <v>0</v>
      </c>
      <c r="F10" s="9">
        <f>INDEX('Visa Dataset 2018_ECCAS'!$D$25:$N$25,MATCH('Score ECCAS'!C10,'Visa Dataset 2018_ECCAS'!$D$12:$N$12,0))</f>
        <v>0</v>
      </c>
      <c r="G10" s="111">
        <f t="shared" si="0"/>
        <v>0</v>
      </c>
      <c r="H10" s="9">
        <f>INDEX('Visa Dataset 2018_ECCAS'!$D$26:$N$26,MATCH('Score ECCAS'!C10,'Visa Dataset 2018_ECCAS'!$D$12:$N$12,0))</f>
        <v>10</v>
      </c>
      <c r="I10" s="111">
        <f t="shared" si="2"/>
        <v>0</v>
      </c>
    </row>
    <row r="11" spans="3:9" x14ac:dyDescent="0.35">
      <c r="C11" s="9" t="s">
        <v>37</v>
      </c>
      <c r="D11" s="9">
        <f>INDEX('Visa Dataset 2018_ECCAS'!$D$24:$N$24,MATCH('Score ECCAS'!C11,'Visa Dataset 2018_ECCAS'!$D$12:$N$12,0))</f>
        <v>5</v>
      </c>
      <c r="E11" s="111">
        <f t="shared" si="1"/>
        <v>0.625</v>
      </c>
      <c r="F11" s="9">
        <f>INDEX('Visa Dataset 2018_ECCAS'!$D$25:$N$25,MATCH('Score ECCAS'!C11,'Visa Dataset 2018_ECCAS'!$D$12:$N$12,0))</f>
        <v>0</v>
      </c>
      <c r="G11" s="111">
        <f t="shared" si="0"/>
        <v>0</v>
      </c>
      <c r="H11" s="9">
        <f>INDEX('Visa Dataset 2018_ECCAS'!$D$26:$N$26,MATCH('Score ECCAS'!C11,'Visa Dataset 2018_ECCAS'!$D$12:$N$12,0))</f>
        <v>5</v>
      </c>
      <c r="I11" s="111">
        <f t="shared" si="2"/>
        <v>0.5</v>
      </c>
    </row>
    <row r="12" spans="3:9" x14ac:dyDescent="0.35">
      <c r="C12" s="9" t="s">
        <v>73</v>
      </c>
      <c r="D12" s="9">
        <f>INDEX('Visa Dataset 2018_ECCAS'!$D$24:$N$24,MATCH('Score ECCAS'!C12,'Visa Dataset 2018_ECCAS'!$D$12:$N$12,0))</f>
        <v>5</v>
      </c>
      <c r="E12" s="111">
        <f t="shared" si="1"/>
        <v>0.625</v>
      </c>
      <c r="F12" s="9">
        <f>INDEX('Visa Dataset 2018_ECCAS'!$D$25:$N$25,MATCH('Score ECCAS'!C12,'Visa Dataset 2018_ECCAS'!$D$12:$N$12,0))</f>
        <v>5</v>
      </c>
      <c r="G12" s="111">
        <f t="shared" si="0"/>
        <v>1</v>
      </c>
      <c r="H12" s="9">
        <f>INDEX('Visa Dataset 2018_ECCAS'!$D$26:$N$26,MATCH('Score ECCAS'!C12,'Visa Dataset 2018_ECCAS'!$D$12:$N$12,0))</f>
        <v>0</v>
      </c>
      <c r="I12" s="111">
        <f t="shared" si="2"/>
        <v>1</v>
      </c>
    </row>
    <row r="13" spans="3:9" x14ac:dyDescent="0.35">
      <c r="C13" s="9" t="s">
        <v>217</v>
      </c>
      <c r="D13" s="9">
        <f>INDEX('Visa Dataset 2018_ECCAS'!$D$24:$N$24,MATCH('Score ECCAS'!C13,'Visa Dataset 2018_ECCAS'!$D$12:$N$12,0))</f>
        <v>3</v>
      </c>
      <c r="E13" s="111">
        <f t="shared" si="1"/>
        <v>0.375</v>
      </c>
      <c r="F13" s="9">
        <f>INDEX('Visa Dataset 2018_ECCAS'!$D$25:$N$25,MATCH('Score ECCAS'!C13,'Visa Dataset 2018_ECCAS'!$D$12:$N$12,0))</f>
        <v>0</v>
      </c>
      <c r="G13" s="111">
        <f t="shared" si="0"/>
        <v>0</v>
      </c>
      <c r="H13" s="9">
        <f>INDEX('Visa Dataset 2018_ECCAS'!$D$26:$N$26,MATCH('Score ECCAS'!C13,'Visa Dataset 2018_ECCAS'!$D$12:$N$12,0))</f>
        <v>7</v>
      </c>
      <c r="I13" s="111">
        <f t="shared" si="2"/>
        <v>0.30000000000000004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A1:AD34"/>
  <sheetViews>
    <sheetView zoomScale="90" zoomScaleNormal="90" workbookViewId="0">
      <pane xSplit="3" ySplit="12" topLeftCell="D13" activePane="bottomRight" state="frozen"/>
      <selection activeCell="C13" sqref="C13"/>
      <selection pane="topRight" activeCell="C13" sqref="C13"/>
      <selection pane="bottomLeft" activeCell="C13" sqref="C13"/>
      <selection pane="bottomRight" activeCell="D12" sqref="D12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4" width="3.81640625" style="15" customWidth="1"/>
    <col min="5" max="6" width="3.54296875" style="15" bestFit="1" customWidth="1"/>
    <col min="7" max="13" width="4" style="15" bestFit="1" customWidth="1"/>
    <col min="14" max="14" width="3.54296875" style="15" bestFit="1" customWidth="1"/>
    <col min="15" max="19" width="4" style="15" bestFit="1" customWidth="1"/>
    <col min="20" max="20" width="3.54296875" style="15" customWidth="1"/>
    <col min="21" max="24" width="11.36328125" style="15"/>
    <col min="25" max="25" width="15" style="15" bestFit="1" customWidth="1"/>
    <col min="26" max="26" width="14.54296875" style="15" bestFit="1" customWidth="1"/>
    <col min="27" max="27" width="15.453125" style="15" bestFit="1" customWidth="1"/>
    <col min="28" max="16384" width="11.36328125" style="15"/>
  </cols>
  <sheetData>
    <row r="1" spans="1:30" ht="7.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0" ht="26.5" hidden="1" thickBot="1" x14ac:dyDescent="0.4">
      <c r="A2" s="8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1"/>
      <c r="T2" s="16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idden="1" x14ac:dyDescent="0.35">
      <c r="A3" s="8"/>
      <c r="T3" s="8"/>
    </row>
    <row r="4" spans="1:30" hidden="1" x14ac:dyDescent="0.35">
      <c r="A4" s="8"/>
      <c r="T4" s="8"/>
    </row>
    <row r="5" spans="1:30" hidden="1" x14ac:dyDescent="0.35">
      <c r="A5" s="8"/>
      <c r="T5" s="8"/>
    </row>
    <row r="6" spans="1:30" ht="1.5" customHeight="1" thickBot="1" x14ac:dyDescent="0.4">
      <c r="A6" s="8"/>
      <c r="T6" s="8"/>
    </row>
    <row r="7" spans="1:30" ht="17.5" hidden="1" thickBot="1" x14ac:dyDescent="0.4">
      <c r="A7" s="8"/>
      <c r="C7" s="19"/>
      <c r="D7" s="19"/>
      <c r="E7" s="20"/>
      <c r="T7" s="8"/>
    </row>
    <row r="8" spans="1:30" ht="22.5" customHeight="1" x14ac:dyDescent="0.35">
      <c r="A8" s="8"/>
      <c r="B8" s="172"/>
      <c r="C8" s="175" t="s">
        <v>106</v>
      </c>
      <c r="D8" s="209"/>
      <c r="E8" s="178" t="s">
        <v>107</v>
      </c>
      <c r="F8" s="179"/>
      <c r="G8" s="179"/>
      <c r="H8" s="179"/>
      <c r="I8" s="179"/>
      <c r="J8" s="179"/>
      <c r="K8" s="180"/>
      <c r="L8" s="21">
        <v>1</v>
      </c>
      <c r="T8" s="8"/>
    </row>
    <row r="9" spans="1:30" ht="15" customHeight="1" x14ac:dyDescent="0.35">
      <c r="A9" s="8"/>
      <c r="B9" s="173"/>
      <c r="C9" s="176"/>
      <c r="D9" s="210"/>
      <c r="E9" s="181" t="s">
        <v>108</v>
      </c>
      <c r="F9" s="182"/>
      <c r="G9" s="182"/>
      <c r="H9" s="182"/>
      <c r="I9" s="182"/>
      <c r="J9" s="182"/>
      <c r="K9" s="183"/>
      <c r="L9" s="22">
        <v>2</v>
      </c>
      <c r="T9" s="8"/>
    </row>
    <row r="10" spans="1:30" ht="15" customHeight="1" thickBot="1" x14ac:dyDescent="0.4">
      <c r="A10" s="8"/>
      <c r="B10" s="174"/>
      <c r="C10" s="177"/>
      <c r="D10" s="211"/>
      <c r="E10" s="184" t="s">
        <v>109</v>
      </c>
      <c r="F10" s="185"/>
      <c r="G10" s="185"/>
      <c r="H10" s="185"/>
      <c r="I10" s="185"/>
      <c r="J10" s="185"/>
      <c r="K10" s="186"/>
      <c r="L10" s="23">
        <v>3</v>
      </c>
      <c r="T10" s="8"/>
      <c r="X10" s="202" t="s">
        <v>203</v>
      </c>
      <c r="Y10" s="202"/>
      <c r="Z10" s="202"/>
      <c r="AA10" s="202"/>
    </row>
    <row r="11" spans="1:30" ht="28.5" thickBot="1" x14ac:dyDescent="0.4">
      <c r="A11" s="8"/>
      <c r="B11" s="24"/>
      <c r="C11" s="18" t="s">
        <v>110</v>
      </c>
      <c r="D11" s="18"/>
      <c r="E11" s="25" t="s">
        <v>112</v>
      </c>
      <c r="F11" s="25" t="s">
        <v>114</v>
      </c>
      <c r="G11" s="25" t="s">
        <v>125</v>
      </c>
      <c r="H11" s="25" t="s">
        <v>136</v>
      </c>
      <c r="I11" s="25" t="s">
        <v>139</v>
      </c>
      <c r="J11" s="25" t="s">
        <v>140</v>
      </c>
      <c r="K11" s="25" t="s">
        <v>143</v>
      </c>
      <c r="L11" s="25" t="s">
        <v>145</v>
      </c>
      <c r="M11" s="25" t="s">
        <v>146</v>
      </c>
      <c r="N11" s="25" t="s">
        <v>152</v>
      </c>
      <c r="O11" s="25" t="s">
        <v>155</v>
      </c>
      <c r="P11" s="25" t="s">
        <v>158</v>
      </c>
      <c r="Q11" s="26" t="s">
        <v>159</v>
      </c>
      <c r="R11" s="25" t="s">
        <v>163</v>
      </c>
      <c r="S11" s="27" t="s">
        <v>164</v>
      </c>
      <c r="T11" s="8"/>
      <c r="X11" s="202"/>
      <c r="Y11" s="202"/>
      <c r="Z11" s="202"/>
      <c r="AA11" s="202"/>
    </row>
    <row r="12" spans="1:30" s="34" customFormat="1" ht="78" customHeight="1" thickBot="1" x14ac:dyDescent="0.4">
      <c r="A12" s="28"/>
      <c r="B12" s="29" t="s">
        <v>110</v>
      </c>
      <c r="C12" s="30" t="s">
        <v>1</v>
      </c>
      <c r="D12" s="31" t="s">
        <v>22</v>
      </c>
      <c r="E12" s="31" t="s">
        <v>6</v>
      </c>
      <c r="F12" s="31" t="s">
        <v>10</v>
      </c>
      <c r="G12" s="31" t="s">
        <v>221</v>
      </c>
      <c r="H12" s="31" t="s">
        <v>47</v>
      </c>
      <c r="I12" s="31" t="s">
        <v>53</v>
      </c>
      <c r="J12" s="31" t="s">
        <v>55</v>
      </c>
      <c r="K12" s="31" t="s">
        <v>61</v>
      </c>
      <c r="L12" s="31" t="s">
        <v>65</v>
      </c>
      <c r="M12" s="31" t="s">
        <v>67</v>
      </c>
      <c r="N12" s="31" t="s">
        <v>78</v>
      </c>
      <c r="O12" s="31" t="s">
        <v>84</v>
      </c>
      <c r="P12" s="31" t="s">
        <v>228</v>
      </c>
      <c r="Q12" s="32" t="s">
        <v>223</v>
      </c>
      <c r="R12" s="31" t="s">
        <v>99</v>
      </c>
      <c r="S12" s="33" t="s">
        <v>101</v>
      </c>
      <c r="T12" s="28"/>
      <c r="X12" s="202"/>
      <c r="Y12" s="202"/>
      <c r="Z12" s="202"/>
      <c r="AA12" s="202"/>
    </row>
    <row r="13" spans="1:30" s="34" customFormat="1" ht="19.5" customHeight="1" thickBot="1" x14ac:dyDescent="0.4">
      <c r="A13" s="28"/>
      <c r="B13" s="208"/>
      <c r="C13" s="36" t="s">
        <v>22</v>
      </c>
      <c r="D13" s="212"/>
      <c r="E13" s="213">
        <v>3</v>
      </c>
      <c r="F13" s="213">
        <v>3</v>
      </c>
      <c r="G13" s="213">
        <v>3</v>
      </c>
      <c r="H13" s="213">
        <v>3</v>
      </c>
      <c r="I13" s="213">
        <v>2</v>
      </c>
      <c r="J13" s="213">
        <v>2</v>
      </c>
      <c r="K13" s="213">
        <v>2</v>
      </c>
      <c r="L13" s="213">
        <v>2</v>
      </c>
      <c r="M13" s="213">
        <v>3</v>
      </c>
      <c r="N13" s="37">
        <v>1</v>
      </c>
      <c r="O13" s="213">
        <v>3</v>
      </c>
      <c r="P13" s="213">
        <v>3</v>
      </c>
      <c r="Q13" s="213">
        <v>2</v>
      </c>
      <c r="R13" s="213">
        <v>2</v>
      </c>
      <c r="S13" s="213">
        <v>2</v>
      </c>
      <c r="T13" s="28"/>
      <c r="X13" s="167"/>
      <c r="Y13" s="167"/>
      <c r="Z13" s="167"/>
      <c r="AA13" s="167"/>
    </row>
    <row r="14" spans="1:30" ht="16" thickBot="1" x14ac:dyDescent="0.4">
      <c r="A14" s="8"/>
      <c r="B14" s="35" t="s">
        <v>112</v>
      </c>
      <c r="C14" s="36" t="s">
        <v>6</v>
      </c>
      <c r="D14" s="213">
        <v>2</v>
      </c>
      <c r="E14" s="37"/>
      <c r="F14" s="37">
        <v>1</v>
      </c>
      <c r="G14" s="37">
        <v>3</v>
      </c>
      <c r="H14" s="37">
        <v>3</v>
      </c>
      <c r="I14" s="37">
        <v>2</v>
      </c>
      <c r="J14" s="37">
        <v>3</v>
      </c>
      <c r="K14" s="37">
        <v>1</v>
      </c>
      <c r="L14" s="37">
        <v>1</v>
      </c>
      <c r="M14" s="37">
        <v>1</v>
      </c>
      <c r="N14" s="37">
        <v>2</v>
      </c>
      <c r="O14" s="37">
        <v>1</v>
      </c>
      <c r="P14" s="37">
        <v>3</v>
      </c>
      <c r="Q14" s="37">
        <v>2</v>
      </c>
      <c r="R14" s="37">
        <v>2</v>
      </c>
      <c r="S14" s="22">
        <v>1</v>
      </c>
      <c r="T14" s="8"/>
      <c r="W14" s="93" t="s">
        <v>1</v>
      </c>
      <c r="X14" s="94" t="s">
        <v>107</v>
      </c>
      <c r="Y14" s="94" t="s">
        <v>192</v>
      </c>
      <c r="Z14" s="94" t="s">
        <v>193</v>
      </c>
      <c r="AA14" s="95" t="s">
        <v>194</v>
      </c>
      <c r="AB14" s="96" t="s">
        <v>170</v>
      </c>
    </row>
    <row r="15" spans="1:30" x14ac:dyDescent="0.35">
      <c r="A15" s="8"/>
      <c r="B15" s="35" t="s">
        <v>114</v>
      </c>
      <c r="C15" s="36" t="s">
        <v>10</v>
      </c>
      <c r="D15" s="213">
        <v>2</v>
      </c>
      <c r="E15" s="37">
        <v>1</v>
      </c>
      <c r="F15" s="37"/>
      <c r="G15" s="37">
        <v>3</v>
      </c>
      <c r="H15" s="37">
        <v>1</v>
      </c>
      <c r="I15" s="37">
        <v>2</v>
      </c>
      <c r="J15" s="37">
        <v>1</v>
      </c>
      <c r="K15" s="37">
        <v>1</v>
      </c>
      <c r="L15" s="37">
        <v>1</v>
      </c>
      <c r="M15" s="37">
        <v>1</v>
      </c>
      <c r="N15" s="37">
        <v>2</v>
      </c>
      <c r="O15" s="37">
        <v>1</v>
      </c>
      <c r="P15" s="37">
        <v>1</v>
      </c>
      <c r="Q15" s="37">
        <v>1</v>
      </c>
      <c r="R15" s="37">
        <v>1</v>
      </c>
      <c r="S15" s="22">
        <v>1</v>
      </c>
      <c r="T15" s="8"/>
      <c r="W15" s="97" t="s">
        <v>6</v>
      </c>
      <c r="X15" s="98">
        <v>6</v>
      </c>
      <c r="Y15" s="98">
        <v>0</v>
      </c>
      <c r="Z15" s="98">
        <v>4</v>
      </c>
      <c r="AA15" s="99">
        <v>4</v>
      </c>
      <c r="AB15" s="100">
        <f>SUM(X15:AA15)</f>
        <v>14</v>
      </c>
    </row>
    <row r="16" spans="1:30" x14ac:dyDescent="0.35">
      <c r="A16" s="8"/>
      <c r="B16" s="35" t="s">
        <v>125</v>
      </c>
      <c r="C16" s="36" t="s">
        <v>221</v>
      </c>
      <c r="D16" s="213">
        <v>2</v>
      </c>
      <c r="E16" s="37">
        <v>3</v>
      </c>
      <c r="F16" s="37">
        <v>3</v>
      </c>
      <c r="G16" s="37"/>
      <c r="H16" s="37">
        <v>3</v>
      </c>
      <c r="I16" s="37">
        <v>2</v>
      </c>
      <c r="J16" s="37">
        <v>3</v>
      </c>
      <c r="K16" s="37">
        <v>1</v>
      </c>
      <c r="L16" s="37">
        <v>2</v>
      </c>
      <c r="M16" s="37">
        <v>3</v>
      </c>
      <c r="N16" s="37">
        <v>2</v>
      </c>
      <c r="O16" s="37">
        <v>3</v>
      </c>
      <c r="P16" s="37">
        <v>3</v>
      </c>
      <c r="Q16" s="37">
        <v>2</v>
      </c>
      <c r="R16" s="37">
        <v>2</v>
      </c>
      <c r="S16" s="22">
        <v>1</v>
      </c>
      <c r="T16" s="8"/>
      <c r="W16" s="101" t="s">
        <v>10</v>
      </c>
      <c r="X16" s="102">
        <v>11</v>
      </c>
      <c r="Y16" s="102">
        <v>0</v>
      </c>
      <c r="Z16" s="102">
        <v>1</v>
      </c>
      <c r="AA16" s="103">
        <v>2</v>
      </c>
      <c r="AB16" s="104">
        <v>14</v>
      </c>
    </row>
    <row r="17" spans="1:28" x14ac:dyDescent="0.35">
      <c r="A17" s="8"/>
      <c r="B17" s="35" t="s">
        <v>136</v>
      </c>
      <c r="C17" s="36" t="s">
        <v>47</v>
      </c>
      <c r="D17" s="213">
        <v>2</v>
      </c>
      <c r="E17" s="37">
        <v>3</v>
      </c>
      <c r="F17" s="37">
        <v>1</v>
      </c>
      <c r="G17" s="37">
        <v>3</v>
      </c>
      <c r="H17" s="37"/>
      <c r="I17" s="37">
        <v>2</v>
      </c>
      <c r="J17" s="37">
        <v>1</v>
      </c>
      <c r="K17" s="37">
        <v>1</v>
      </c>
      <c r="L17" s="37">
        <v>2</v>
      </c>
      <c r="M17" s="37">
        <v>1</v>
      </c>
      <c r="N17" s="37">
        <v>2</v>
      </c>
      <c r="O17" s="37">
        <v>1</v>
      </c>
      <c r="P17" s="37">
        <v>1</v>
      </c>
      <c r="Q17" s="37">
        <v>1</v>
      </c>
      <c r="R17" s="37">
        <v>1</v>
      </c>
      <c r="S17" s="22">
        <v>1</v>
      </c>
      <c r="T17" s="8"/>
      <c r="W17" s="101" t="s">
        <v>166</v>
      </c>
      <c r="X17" s="102">
        <v>1</v>
      </c>
      <c r="Y17" s="102">
        <v>1</v>
      </c>
      <c r="Z17" s="102">
        <v>7</v>
      </c>
      <c r="AA17" s="103">
        <v>5</v>
      </c>
      <c r="AB17" s="104">
        <v>14</v>
      </c>
    </row>
    <row r="18" spans="1:28" x14ac:dyDescent="0.35">
      <c r="A18" s="8"/>
      <c r="B18" s="35" t="s">
        <v>139</v>
      </c>
      <c r="C18" s="36" t="s">
        <v>53</v>
      </c>
      <c r="D18" s="213">
        <v>2</v>
      </c>
      <c r="E18" s="37">
        <v>3</v>
      </c>
      <c r="F18" s="37">
        <v>3</v>
      </c>
      <c r="G18" s="37">
        <v>3</v>
      </c>
      <c r="H18" s="37">
        <v>3</v>
      </c>
      <c r="I18" s="37"/>
      <c r="J18" s="37">
        <v>2</v>
      </c>
      <c r="K18" s="37">
        <v>2</v>
      </c>
      <c r="L18" s="37">
        <v>2</v>
      </c>
      <c r="M18" s="37">
        <v>3</v>
      </c>
      <c r="N18" s="37">
        <v>2</v>
      </c>
      <c r="O18" s="37">
        <v>3</v>
      </c>
      <c r="P18" s="37">
        <v>1</v>
      </c>
      <c r="Q18" s="37">
        <v>1</v>
      </c>
      <c r="R18" s="37">
        <v>2</v>
      </c>
      <c r="S18" s="22">
        <v>1</v>
      </c>
      <c r="T18" s="8"/>
      <c r="W18" s="101" t="s">
        <v>47</v>
      </c>
      <c r="X18" s="102">
        <v>9</v>
      </c>
      <c r="Y18" s="102">
        <v>0</v>
      </c>
      <c r="Z18" s="102">
        <v>2</v>
      </c>
      <c r="AA18" s="103">
        <v>3</v>
      </c>
      <c r="AB18" s="104">
        <v>14</v>
      </c>
    </row>
    <row r="19" spans="1:28" x14ac:dyDescent="0.35">
      <c r="A19" s="8"/>
      <c r="B19" s="35" t="s">
        <v>140</v>
      </c>
      <c r="C19" s="36" t="s">
        <v>55</v>
      </c>
      <c r="D19" s="213">
        <v>2</v>
      </c>
      <c r="E19" s="37">
        <v>3</v>
      </c>
      <c r="F19" s="37">
        <v>1</v>
      </c>
      <c r="G19" s="37">
        <v>3</v>
      </c>
      <c r="H19" s="37">
        <v>1</v>
      </c>
      <c r="I19" s="37">
        <v>2</v>
      </c>
      <c r="J19" s="37"/>
      <c r="K19" s="37">
        <v>1</v>
      </c>
      <c r="L19" s="37">
        <v>1</v>
      </c>
      <c r="M19" s="37">
        <v>1</v>
      </c>
      <c r="N19" s="37">
        <v>2</v>
      </c>
      <c r="O19" s="37">
        <v>1</v>
      </c>
      <c r="P19" s="37">
        <v>1</v>
      </c>
      <c r="Q19" s="37">
        <v>1</v>
      </c>
      <c r="R19" s="37">
        <v>1</v>
      </c>
      <c r="S19" s="22">
        <v>1</v>
      </c>
      <c r="T19" s="8"/>
      <c r="W19" s="101" t="s">
        <v>53</v>
      </c>
      <c r="X19" s="102">
        <v>0</v>
      </c>
      <c r="Y19" s="102">
        <v>5</v>
      </c>
      <c r="Z19" s="102">
        <v>0</v>
      </c>
      <c r="AA19" s="103">
        <v>9</v>
      </c>
      <c r="AB19" s="104">
        <v>14</v>
      </c>
    </row>
    <row r="20" spans="1:28" x14ac:dyDescent="0.35">
      <c r="A20" s="8"/>
      <c r="B20" s="35" t="s">
        <v>143</v>
      </c>
      <c r="C20" s="36" t="s">
        <v>61</v>
      </c>
      <c r="D20" s="213">
        <v>2</v>
      </c>
      <c r="E20" s="37">
        <v>1</v>
      </c>
      <c r="F20" s="37">
        <v>1</v>
      </c>
      <c r="G20" s="37">
        <v>2</v>
      </c>
      <c r="H20" s="37">
        <v>1</v>
      </c>
      <c r="I20" s="37">
        <v>2</v>
      </c>
      <c r="J20" s="37">
        <v>1</v>
      </c>
      <c r="K20" s="37"/>
      <c r="L20" s="37">
        <v>1</v>
      </c>
      <c r="M20" s="37">
        <v>1</v>
      </c>
      <c r="N20" s="37">
        <v>2</v>
      </c>
      <c r="O20" s="37">
        <v>1</v>
      </c>
      <c r="P20" s="37">
        <v>1</v>
      </c>
      <c r="Q20" s="37">
        <v>1</v>
      </c>
      <c r="R20" s="37">
        <v>1</v>
      </c>
      <c r="S20" s="22">
        <v>1</v>
      </c>
      <c r="T20" s="8"/>
      <c r="W20" s="101" t="s">
        <v>55</v>
      </c>
      <c r="X20" s="102">
        <v>10</v>
      </c>
      <c r="Y20" s="102">
        <v>1</v>
      </c>
      <c r="Z20" s="102">
        <v>2</v>
      </c>
      <c r="AA20" s="103">
        <v>1</v>
      </c>
      <c r="AB20" s="104">
        <v>14</v>
      </c>
    </row>
    <row r="21" spans="1:28" x14ac:dyDescent="0.35">
      <c r="A21" s="8"/>
      <c r="B21" s="35" t="s">
        <v>145</v>
      </c>
      <c r="C21" s="36" t="s">
        <v>65</v>
      </c>
      <c r="D21" s="213">
        <v>2</v>
      </c>
      <c r="E21" s="37">
        <v>1</v>
      </c>
      <c r="F21" s="37">
        <v>1</v>
      </c>
      <c r="G21" s="37">
        <v>3</v>
      </c>
      <c r="H21" s="37">
        <v>1</v>
      </c>
      <c r="I21" s="37">
        <v>2</v>
      </c>
      <c r="J21" s="37">
        <v>1</v>
      </c>
      <c r="K21" s="37">
        <v>1</v>
      </c>
      <c r="L21" s="37"/>
      <c r="M21" s="37">
        <v>1</v>
      </c>
      <c r="N21" s="37">
        <v>2</v>
      </c>
      <c r="O21" s="37">
        <v>1</v>
      </c>
      <c r="P21" s="37">
        <v>1</v>
      </c>
      <c r="Q21" s="37">
        <v>1</v>
      </c>
      <c r="R21" s="37">
        <v>1</v>
      </c>
      <c r="S21" s="22">
        <v>1</v>
      </c>
      <c r="T21" s="8"/>
      <c r="W21" s="101" t="s">
        <v>61</v>
      </c>
      <c r="X21" s="102">
        <v>11</v>
      </c>
      <c r="Y21" s="102">
        <v>1</v>
      </c>
      <c r="Z21" s="102">
        <v>0</v>
      </c>
      <c r="AA21" s="103">
        <v>2</v>
      </c>
      <c r="AB21" s="104">
        <v>14</v>
      </c>
    </row>
    <row r="22" spans="1:28" x14ac:dyDescent="0.35">
      <c r="A22" s="8"/>
      <c r="B22" s="35" t="s">
        <v>146</v>
      </c>
      <c r="C22" s="36" t="s">
        <v>67</v>
      </c>
      <c r="D22" s="213">
        <v>2</v>
      </c>
      <c r="E22" s="37">
        <v>1</v>
      </c>
      <c r="F22" s="37">
        <v>1</v>
      </c>
      <c r="G22" s="37">
        <v>3</v>
      </c>
      <c r="H22" s="37">
        <v>1</v>
      </c>
      <c r="I22" s="37">
        <v>2</v>
      </c>
      <c r="J22" s="37">
        <v>1</v>
      </c>
      <c r="K22" s="37">
        <v>1</v>
      </c>
      <c r="L22" s="37">
        <v>2</v>
      </c>
      <c r="M22" s="37"/>
      <c r="N22" s="37">
        <v>2</v>
      </c>
      <c r="O22" s="37">
        <v>1</v>
      </c>
      <c r="P22" s="37">
        <v>1</v>
      </c>
      <c r="Q22" s="37">
        <v>1</v>
      </c>
      <c r="R22" s="37">
        <v>1</v>
      </c>
      <c r="S22" s="22">
        <v>1</v>
      </c>
      <c r="T22" s="8"/>
      <c r="W22" s="101" t="s">
        <v>65</v>
      </c>
      <c r="X22" s="102">
        <v>9</v>
      </c>
      <c r="Y22" s="102">
        <v>2</v>
      </c>
      <c r="Z22" s="102">
        <v>0</v>
      </c>
      <c r="AA22" s="103">
        <v>3</v>
      </c>
      <c r="AB22" s="104">
        <v>14</v>
      </c>
    </row>
    <row r="23" spans="1:28" x14ac:dyDescent="0.35">
      <c r="A23" s="8"/>
      <c r="B23" s="35" t="s">
        <v>152</v>
      </c>
      <c r="C23" s="36" t="s">
        <v>78</v>
      </c>
      <c r="D23" s="213">
        <v>2</v>
      </c>
      <c r="E23" s="37">
        <v>1</v>
      </c>
      <c r="F23" s="37">
        <v>1</v>
      </c>
      <c r="G23" s="37">
        <v>3</v>
      </c>
      <c r="H23" s="37">
        <v>1</v>
      </c>
      <c r="I23" s="37">
        <v>2</v>
      </c>
      <c r="J23" s="37">
        <v>1</v>
      </c>
      <c r="K23" s="37">
        <v>1</v>
      </c>
      <c r="L23" s="37">
        <v>2</v>
      </c>
      <c r="M23" s="37">
        <v>1</v>
      </c>
      <c r="N23" s="37"/>
      <c r="O23" s="37">
        <v>1</v>
      </c>
      <c r="P23" s="37">
        <v>1</v>
      </c>
      <c r="Q23" s="37">
        <v>1</v>
      </c>
      <c r="R23" s="37">
        <v>1</v>
      </c>
      <c r="S23" s="22">
        <v>1</v>
      </c>
      <c r="T23" s="8"/>
      <c r="W23" s="101" t="s">
        <v>67</v>
      </c>
      <c r="X23" s="102">
        <v>10</v>
      </c>
      <c r="Y23" s="102">
        <v>0</v>
      </c>
      <c r="Z23" s="102">
        <v>1</v>
      </c>
      <c r="AA23" s="103">
        <v>3</v>
      </c>
      <c r="AB23" s="104">
        <v>14</v>
      </c>
    </row>
    <row r="24" spans="1:28" x14ac:dyDescent="0.35">
      <c r="A24" s="8"/>
      <c r="B24" s="35" t="s">
        <v>155</v>
      </c>
      <c r="C24" s="36" t="s">
        <v>84</v>
      </c>
      <c r="D24" s="213">
        <v>2</v>
      </c>
      <c r="E24" s="37">
        <v>1</v>
      </c>
      <c r="F24" s="37">
        <v>1</v>
      </c>
      <c r="G24" s="37">
        <v>3</v>
      </c>
      <c r="H24" s="37">
        <v>1</v>
      </c>
      <c r="I24" s="37">
        <v>2</v>
      </c>
      <c r="J24" s="37">
        <v>1</v>
      </c>
      <c r="K24" s="37">
        <v>1</v>
      </c>
      <c r="L24" s="37">
        <v>1</v>
      </c>
      <c r="M24" s="37">
        <v>1</v>
      </c>
      <c r="N24" s="37">
        <v>2</v>
      </c>
      <c r="O24" s="37"/>
      <c r="P24" s="37">
        <v>1</v>
      </c>
      <c r="Q24" s="37">
        <v>1</v>
      </c>
      <c r="R24" s="37">
        <v>1</v>
      </c>
      <c r="S24" s="22">
        <v>1</v>
      </c>
      <c r="T24" s="8"/>
      <c r="W24" s="101" t="s">
        <v>78</v>
      </c>
      <c r="X24" s="102">
        <v>0</v>
      </c>
      <c r="Y24" s="102">
        <v>2</v>
      </c>
      <c r="Z24" s="102">
        <v>0</v>
      </c>
      <c r="AA24" s="103">
        <v>12</v>
      </c>
      <c r="AB24" s="104">
        <v>14</v>
      </c>
    </row>
    <row r="25" spans="1:28" x14ac:dyDescent="0.35">
      <c r="A25" s="8"/>
      <c r="B25" s="35" t="s">
        <v>158</v>
      </c>
      <c r="C25" s="36" t="s">
        <v>228</v>
      </c>
      <c r="D25" s="213">
        <v>2</v>
      </c>
      <c r="E25" s="37">
        <v>3</v>
      </c>
      <c r="F25" s="37">
        <v>1</v>
      </c>
      <c r="G25" s="37">
        <v>3</v>
      </c>
      <c r="H25" s="37">
        <v>1</v>
      </c>
      <c r="I25" s="37">
        <v>2</v>
      </c>
      <c r="J25" s="37">
        <v>1</v>
      </c>
      <c r="K25" s="37">
        <v>1</v>
      </c>
      <c r="L25" s="37">
        <v>1</v>
      </c>
      <c r="M25" s="37">
        <v>1</v>
      </c>
      <c r="N25" s="37">
        <v>2</v>
      </c>
      <c r="O25" s="37">
        <v>1</v>
      </c>
      <c r="P25" s="37"/>
      <c r="Q25" s="37">
        <v>1</v>
      </c>
      <c r="R25" s="37">
        <v>1</v>
      </c>
      <c r="S25" s="22">
        <v>1</v>
      </c>
      <c r="T25" s="8"/>
      <c r="W25" s="101" t="s">
        <v>84</v>
      </c>
      <c r="X25" s="102">
        <v>11</v>
      </c>
      <c r="Y25" s="102">
        <v>0</v>
      </c>
      <c r="Z25" s="102">
        <v>1</v>
      </c>
      <c r="AA25" s="103">
        <v>2</v>
      </c>
      <c r="AB25" s="104">
        <v>14</v>
      </c>
    </row>
    <row r="26" spans="1:28" x14ac:dyDescent="0.35">
      <c r="A26" s="8"/>
      <c r="B26" s="35" t="s">
        <v>159</v>
      </c>
      <c r="C26" s="36" t="s">
        <v>223</v>
      </c>
      <c r="D26" s="213">
        <v>2</v>
      </c>
      <c r="E26" s="37">
        <v>3</v>
      </c>
      <c r="F26" s="37">
        <v>1</v>
      </c>
      <c r="G26" s="37">
        <v>2</v>
      </c>
      <c r="H26" s="37">
        <v>1</v>
      </c>
      <c r="I26" s="37">
        <v>2</v>
      </c>
      <c r="J26" s="37">
        <v>1</v>
      </c>
      <c r="K26" s="37">
        <v>1</v>
      </c>
      <c r="L26" s="37">
        <v>1</v>
      </c>
      <c r="M26" s="37">
        <v>1</v>
      </c>
      <c r="N26" s="37">
        <v>2</v>
      </c>
      <c r="O26" s="37">
        <v>1</v>
      </c>
      <c r="P26" s="37">
        <v>1</v>
      </c>
      <c r="Q26" s="37"/>
      <c r="R26" s="37">
        <v>1</v>
      </c>
      <c r="S26" s="22">
        <v>1</v>
      </c>
      <c r="T26" s="8"/>
      <c r="W26" s="101" t="s">
        <v>228</v>
      </c>
      <c r="X26" s="102">
        <v>10</v>
      </c>
      <c r="Y26" s="102">
        <v>0</v>
      </c>
      <c r="Z26" s="102">
        <v>2</v>
      </c>
      <c r="AA26" s="103">
        <v>2</v>
      </c>
      <c r="AB26" s="104">
        <v>14</v>
      </c>
    </row>
    <row r="27" spans="1:28" x14ac:dyDescent="0.35">
      <c r="A27" s="8"/>
      <c r="B27" s="35" t="s">
        <v>163</v>
      </c>
      <c r="C27" s="36" t="s">
        <v>99</v>
      </c>
      <c r="D27" s="213">
        <v>2</v>
      </c>
      <c r="E27" s="37">
        <v>3</v>
      </c>
      <c r="F27" s="37">
        <v>1</v>
      </c>
      <c r="G27" s="37">
        <v>3</v>
      </c>
      <c r="H27" s="37">
        <v>1</v>
      </c>
      <c r="I27" s="37">
        <v>2</v>
      </c>
      <c r="J27" s="37">
        <v>1</v>
      </c>
      <c r="K27" s="37">
        <v>1</v>
      </c>
      <c r="L27" s="37">
        <v>1</v>
      </c>
      <c r="M27" s="37">
        <v>1</v>
      </c>
      <c r="N27" s="37">
        <v>2</v>
      </c>
      <c r="O27" s="37">
        <v>1</v>
      </c>
      <c r="P27" s="37">
        <v>1</v>
      </c>
      <c r="Q27" s="37">
        <v>1</v>
      </c>
      <c r="R27" s="37"/>
      <c r="S27" s="22">
        <v>1</v>
      </c>
      <c r="T27" s="8"/>
      <c r="W27" s="101" t="s">
        <v>223</v>
      </c>
      <c r="X27" s="102">
        <v>9</v>
      </c>
      <c r="Y27" s="102">
        <v>1</v>
      </c>
      <c r="Z27" s="102">
        <v>0</v>
      </c>
      <c r="AA27" s="103">
        <v>4</v>
      </c>
      <c r="AB27" s="104">
        <v>14</v>
      </c>
    </row>
    <row r="28" spans="1:28" ht="15" thickBot="1" x14ac:dyDescent="0.4">
      <c r="A28" s="8"/>
      <c r="B28" s="40" t="s">
        <v>164</v>
      </c>
      <c r="C28" s="41" t="s">
        <v>101</v>
      </c>
      <c r="D28" s="213">
        <v>2</v>
      </c>
      <c r="E28" s="37">
        <v>1</v>
      </c>
      <c r="F28" s="37">
        <v>1</v>
      </c>
      <c r="G28" s="37">
        <v>1</v>
      </c>
      <c r="H28" s="37">
        <v>1</v>
      </c>
      <c r="I28" s="37">
        <v>2</v>
      </c>
      <c r="J28" s="37">
        <v>1</v>
      </c>
      <c r="K28" s="37">
        <v>1</v>
      </c>
      <c r="L28" s="37">
        <v>1</v>
      </c>
      <c r="M28" s="37">
        <v>1</v>
      </c>
      <c r="N28" s="37">
        <v>2</v>
      </c>
      <c r="O28" s="37">
        <v>1</v>
      </c>
      <c r="P28" s="37">
        <v>1</v>
      </c>
      <c r="Q28" s="37">
        <v>2</v>
      </c>
      <c r="R28" s="37">
        <v>1</v>
      </c>
      <c r="S28" s="22"/>
      <c r="T28" s="8"/>
      <c r="W28" s="101" t="s">
        <v>99</v>
      </c>
      <c r="X28" s="102">
        <v>10</v>
      </c>
      <c r="Y28" s="102">
        <v>1</v>
      </c>
      <c r="Z28" s="102">
        <v>0</v>
      </c>
      <c r="AA28" s="103">
        <v>3</v>
      </c>
      <c r="AB28" s="104">
        <v>14</v>
      </c>
    </row>
    <row r="29" spans="1:28" ht="15" thickBot="1" x14ac:dyDescent="0.4">
      <c r="A29" s="8"/>
      <c r="B29" s="42"/>
      <c r="C29" s="42" t="s">
        <v>167</v>
      </c>
      <c r="D29" s="44">
        <f>COUNTIF(D$13:D$28,1)</f>
        <v>0</v>
      </c>
      <c r="E29" s="44">
        <f t="shared" ref="E29:S29" si="0">COUNTIF(E$13:E$28,1)</f>
        <v>7</v>
      </c>
      <c r="F29" s="44">
        <f t="shared" si="0"/>
        <v>12</v>
      </c>
      <c r="G29" s="44">
        <f t="shared" si="0"/>
        <v>1</v>
      </c>
      <c r="H29" s="44">
        <f t="shared" si="0"/>
        <v>11</v>
      </c>
      <c r="I29" s="44">
        <f t="shared" si="0"/>
        <v>0</v>
      </c>
      <c r="J29" s="44">
        <f t="shared" si="0"/>
        <v>11</v>
      </c>
      <c r="K29" s="44">
        <f t="shared" si="0"/>
        <v>13</v>
      </c>
      <c r="L29" s="44">
        <f t="shared" si="0"/>
        <v>9</v>
      </c>
      <c r="M29" s="44">
        <f t="shared" si="0"/>
        <v>12</v>
      </c>
      <c r="N29" s="44">
        <f t="shared" si="0"/>
        <v>1</v>
      </c>
      <c r="O29" s="44">
        <f t="shared" si="0"/>
        <v>12</v>
      </c>
      <c r="P29" s="44">
        <f t="shared" si="0"/>
        <v>12</v>
      </c>
      <c r="Q29" s="44">
        <f t="shared" si="0"/>
        <v>11</v>
      </c>
      <c r="R29" s="44">
        <f t="shared" si="0"/>
        <v>11</v>
      </c>
      <c r="S29" s="44">
        <f t="shared" si="0"/>
        <v>14</v>
      </c>
      <c r="T29" s="8"/>
      <c r="W29" s="101" t="s">
        <v>101</v>
      </c>
      <c r="X29" s="102">
        <v>11</v>
      </c>
      <c r="Y29" s="102">
        <v>0</v>
      </c>
      <c r="Z29" s="102">
        <v>0</v>
      </c>
      <c r="AA29" s="103">
        <v>3</v>
      </c>
      <c r="AB29" s="106">
        <v>14</v>
      </c>
    </row>
    <row r="30" spans="1:28" ht="15" thickBot="1" x14ac:dyDescent="0.4">
      <c r="A30" s="8"/>
      <c r="B30" s="42"/>
      <c r="C30" s="42" t="s">
        <v>168</v>
      </c>
      <c r="D30" s="38">
        <f>COUNTIF(D$13:D$28,2)</f>
        <v>15</v>
      </c>
      <c r="E30" s="38">
        <f t="shared" ref="E30:S30" si="1">COUNTIF(E$13:E$28,2)</f>
        <v>0</v>
      </c>
      <c r="F30" s="38">
        <f t="shared" si="1"/>
        <v>0</v>
      </c>
      <c r="G30" s="38">
        <f t="shared" si="1"/>
        <v>2</v>
      </c>
      <c r="H30" s="38">
        <f t="shared" si="1"/>
        <v>0</v>
      </c>
      <c r="I30" s="38">
        <f t="shared" si="1"/>
        <v>15</v>
      </c>
      <c r="J30" s="38">
        <f t="shared" si="1"/>
        <v>2</v>
      </c>
      <c r="K30" s="38">
        <f t="shared" si="1"/>
        <v>2</v>
      </c>
      <c r="L30" s="38">
        <f t="shared" si="1"/>
        <v>6</v>
      </c>
      <c r="M30" s="38">
        <f t="shared" si="1"/>
        <v>0</v>
      </c>
      <c r="N30" s="38">
        <f t="shared" si="1"/>
        <v>14</v>
      </c>
      <c r="O30" s="38">
        <f t="shared" si="1"/>
        <v>0</v>
      </c>
      <c r="P30" s="38">
        <f t="shared" si="1"/>
        <v>0</v>
      </c>
      <c r="Q30" s="38">
        <f t="shared" si="1"/>
        <v>4</v>
      </c>
      <c r="R30" s="38">
        <f t="shared" si="1"/>
        <v>4</v>
      </c>
      <c r="S30" s="38">
        <f t="shared" si="1"/>
        <v>1</v>
      </c>
      <c r="T30" s="8"/>
      <c r="W30" s="107" t="s">
        <v>204</v>
      </c>
      <c r="X30" s="108">
        <f>SUM(X15:X29)/2</f>
        <v>59</v>
      </c>
      <c r="Y30" s="108">
        <f t="shared" ref="Y30:AA30" si="2">SUM(Y15:Y29)/2</f>
        <v>7</v>
      </c>
      <c r="Z30" s="108">
        <f t="shared" si="2"/>
        <v>10</v>
      </c>
      <c r="AA30" s="108">
        <f t="shared" si="2"/>
        <v>29</v>
      </c>
      <c r="AB30" s="109"/>
    </row>
    <row r="31" spans="1:28" x14ac:dyDescent="0.35">
      <c r="A31" s="8"/>
      <c r="B31" s="42"/>
      <c r="C31" s="42" t="s">
        <v>169</v>
      </c>
      <c r="D31" s="38">
        <f>COUNTIF(D$13:D$28,3)</f>
        <v>0</v>
      </c>
      <c r="E31" s="38">
        <f t="shared" ref="E31:S31" si="3">COUNTIF(E$13:E$28,3)</f>
        <v>8</v>
      </c>
      <c r="F31" s="38">
        <f t="shared" si="3"/>
        <v>3</v>
      </c>
      <c r="G31" s="38">
        <f t="shared" si="3"/>
        <v>12</v>
      </c>
      <c r="H31" s="38">
        <f t="shared" si="3"/>
        <v>4</v>
      </c>
      <c r="I31" s="38">
        <f t="shared" si="3"/>
        <v>0</v>
      </c>
      <c r="J31" s="38">
        <f t="shared" si="3"/>
        <v>2</v>
      </c>
      <c r="K31" s="38">
        <f t="shared" si="3"/>
        <v>0</v>
      </c>
      <c r="L31" s="38">
        <f t="shared" si="3"/>
        <v>0</v>
      </c>
      <c r="M31" s="38">
        <f t="shared" si="3"/>
        <v>3</v>
      </c>
      <c r="N31" s="38">
        <f t="shared" si="3"/>
        <v>0</v>
      </c>
      <c r="O31" s="38">
        <f t="shared" si="3"/>
        <v>3</v>
      </c>
      <c r="P31" s="38">
        <f t="shared" si="3"/>
        <v>3</v>
      </c>
      <c r="Q31" s="38">
        <f t="shared" si="3"/>
        <v>0</v>
      </c>
      <c r="R31" s="38">
        <f t="shared" si="3"/>
        <v>0</v>
      </c>
      <c r="S31" s="38">
        <f t="shared" si="3"/>
        <v>0</v>
      </c>
      <c r="T31" s="8"/>
    </row>
    <row r="32" spans="1:28" ht="15" thickBot="1" x14ac:dyDescent="0.4">
      <c r="A32" s="8"/>
      <c r="B32" s="46"/>
      <c r="C32" s="46" t="s">
        <v>170</v>
      </c>
      <c r="D32" s="48">
        <f t="shared" ref="D32:S32" si="4">SUM(D29:D31)</f>
        <v>15</v>
      </c>
      <c r="E32" s="48">
        <f t="shared" ref="E32:S32" si="5">SUM(E29:E31)</f>
        <v>15</v>
      </c>
      <c r="F32" s="48">
        <f t="shared" si="5"/>
        <v>15</v>
      </c>
      <c r="G32" s="48">
        <f t="shared" si="5"/>
        <v>15</v>
      </c>
      <c r="H32" s="48">
        <f t="shared" si="5"/>
        <v>15</v>
      </c>
      <c r="I32" s="48">
        <f t="shared" si="5"/>
        <v>15</v>
      </c>
      <c r="J32" s="48">
        <f t="shared" si="5"/>
        <v>15</v>
      </c>
      <c r="K32" s="48">
        <f t="shared" si="5"/>
        <v>15</v>
      </c>
      <c r="L32" s="48">
        <f t="shared" si="5"/>
        <v>15</v>
      </c>
      <c r="M32" s="48">
        <f t="shared" si="5"/>
        <v>15</v>
      </c>
      <c r="N32" s="48">
        <f t="shared" si="5"/>
        <v>15</v>
      </c>
      <c r="O32" s="48">
        <f t="shared" si="5"/>
        <v>15</v>
      </c>
      <c r="P32" s="48">
        <f t="shared" si="5"/>
        <v>15</v>
      </c>
      <c r="Q32" s="48">
        <f t="shared" si="5"/>
        <v>15</v>
      </c>
      <c r="R32" s="48">
        <f t="shared" si="5"/>
        <v>15</v>
      </c>
      <c r="S32" s="48">
        <f t="shared" si="5"/>
        <v>15</v>
      </c>
      <c r="T32" s="8"/>
    </row>
    <row r="33" spans="1:20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x14ac:dyDescent="0.35">
      <c r="E34" s="15">
        <v>1</v>
      </c>
    </row>
  </sheetData>
  <mergeCells count="7">
    <mergeCell ref="X10:AA12"/>
    <mergeCell ref="E2:S2"/>
    <mergeCell ref="B8:B10"/>
    <mergeCell ref="C8:C10"/>
    <mergeCell ref="E8:K8"/>
    <mergeCell ref="E9:K9"/>
    <mergeCell ref="E10:K10"/>
  </mergeCells>
  <conditionalFormatting sqref="E14:S28">
    <cfRule type="cellIs" dxfId="103" priority="49" operator="equal">
      <formula>0</formula>
    </cfRule>
    <cfRule type="cellIs" dxfId="102" priority="50" operator="equal">
      <formula>3</formula>
    </cfRule>
    <cfRule type="cellIs" dxfId="101" priority="51" operator="equal">
      <formula>2</formula>
    </cfRule>
    <cfRule type="cellIs" dxfId="100" priority="52" operator="equal">
      <formula>1</formula>
    </cfRule>
  </conditionalFormatting>
  <conditionalFormatting sqref="L8">
    <cfRule type="cellIs" dxfId="99" priority="45" operator="equal">
      <formula>" "</formula>
    </cfRule>
    <cfRule type="cellIs" dxfId="98" priority="46" operator="equal">
      <formula>3</formula>
    </cfRule>
    <cfRule type="cellIs" dxfId="97" priority="47" operator="equal">
      <formula>2</formula>
    </cfRule>
    <cfRule type="cellIs" dxfId="96" priority="48" operator="equal">
      <formula>1</formula>
    </cfRule>
  </conditionalFormatting>
  <conditionalFormatting sqref="L9">
    <cfRule type="cellIs" dxfId="95" priority="41" operator="equal">
      <formula>" "</formula>
    </cfRule>
    <cfRule type="cellIs" dxfId="94" priority="42" operator="equal">
      <formula>3</formula>
    </cfRule>
    <cfRule type="cellIs" dxfId="93" priority="43" operator="equal">
      <formula>2</formula>
    </cfRule>
    <cfRule type="cellIs" dxfId="92" priority="44" operator="equal">
      <formula>1</formula>
    </cfRule>
  </conditionalFormatting>
  <conditionalFormatting sqref="L10">
    <cfRule type="cellIs" dxfId="91" priority="37" operator="equal">
      <formula>" "</formula>
    </cfRule>
    <cfRule type="cellIs" dxfId="90" priority="38" operator="equal">
      <formula>3</formula>
    </cfRule>
    <cfRule type="cellIs" dxfId="89" priority="39" operator="equal">
      <formula>2</formula>
    </cfRule>
    <cfRule type="cellIs" dxfId="88" priority="40" operator="equal">
      <formula>1</formula>
    </cfRule>
  </conditionalFormatting>
  <conditionalFormatting sqref="D14">
    <cfRule type="cellIs" dxfId="87" priority="33" operator="equal">
      <formula>0</formula>
    </cfRule>
    <cfRule type="cellIs" dxfId="86" priority="34" operator="equal">
      <formula>3</formula>
    </cfRule>
    <cfRule type="cellIs" dxfId="85" priority="35" operator="equal">
      <formula>2</formula>
    </cfRule>
    <cfRule type="cellIs" dxfId="84" priority="36" operator="equal">
      <formula>1</formula>
    </cfRule>
  </conditionalFormatting>
  <conditionalFormatting sqref="D15">
    <cfRule type="cellIs" dxfId="83" priority="29" operator="equal">
      <formula>0</formula>
    </cfRule>
    <cfRule type="cellIs" dxfId="82" priority="30" operator="equal">
      <formula>3</formula>
    </cfRule>
    <cfRule type="cellIs" dxfId="81" priority="31" operator="equal">
      <formula>2</formula>
    </cfRule>
    <cfRule type="cellIs" dxfId="80" priority="32" operator="equal">
      <formula>1</formula>
    </cfRule>
  </conditionalFormatting>
  <conditionalFormatting sqref="D16:D28">
    <cfRule type="cellIs" dxfId="79" priority="25" operator="equal">
      <formula>0</formula>
    </cfRule>
    <cfRule type="cellIs" dxfId="78" priority="26" operator="equal">
      <formula>3</formula>
    </cfRule>
    <cfRule type="cellIs" dxfId="77" priority="27" operator="equal">
      <formula>2</formula>
    </cfRule>
    <cfRule type="cellIs" dxfId="76" priority="28" operator="equal">
      <formula>1</formula>
    </cfRule>
  </conditionalFormatting>
  <conditionalFormatting sqref="E13:H13">
    <cfRule type="cellIs" dxfId="75" priority="21" operator="equal">
      <formula>0</formula>
    </cfRule>
    <cfRule type="cellIs" dxfId="74" priority="22" operator="equal">
      <formula>3</formula>
    </cfRule>
    <cfRule type="cellIs" dxfId="73" priority="23" operator="equal">
      <formula>2</formula>
    </cfRule>
    <cfRule type="cellIs" dxfId="72" priority="24" operator="equal">
      <formula>1</formula>
    </cfRule>
  </conditionalFormatting>
  <conditionalFormatting sqref="I13:L13">
    <cfRule type="cellIs" dxfId="71" priority="17" operator="equal">
      <formula>0</formula>
    </cfRule>
    <cfRule type="cellIs" dxfId="70" priority="18" operator="equal">
      <formula>3</formula>
    </cfRule>
    <cfRule type="cellIs" dxfId="69" priority="19" operator="equal">
      <formula>2</formula>
    </cfRule>
    <cfRule type="cellIs" dxfId="68" priority="20" operator="equal">
      <formula>1</formula>
    </cfRule>
  </conditionalFormatting>
  <conditionalFormatting sqref="M13">
    <cfRule type="cellIs" dxfId="67" priority="13" operator="equal">
      <formula>0</formula>
    </cfRule>
    <cfRule type="cellIs" dxfId="66" priority="14" operator="equal">
      <formula>3</formula>
    </cfRule>
    <cfRule type="cellIs" dxfId="65" priority="15" operator="equal">
      <formula>2</formula>
    </cfRule>
    <cfRule type="cellIs" dxfId="64" priority="16" operator="equal">
      <formula>1</formula>
    </cfRule>
  </conditionalFormatting>
  <conditionalFormatting sqref="N13">
    <cfRule type="cellIs" dxfId="63" priority="9" operator="equal">
      <formula>0</formula>
    </cfRule>
    <cfRule type="cellIs" dxfId="62" priority="10" operator="equal">
      <formula>3</formula>
    </cfRule>
    <cfRule type="cellIs" dxfId="61" priority="11" operator="equal">
      <formula>2</formula>
    </cfRule>
    <cfRule type="cellIs" dxfId="60" priority="12" operator="equal">
      <formula>1</formula>
    </cfRule>
  </conditionalFormatting>
  <conditionalFormatting sqref="O13:P13">
    <cfRule type="cellIs" dxfId="59" priority="5" operator="equal">
      <formula>0</formula>
    </cfRule>
    <cfRule type="cellIs" dxfId="58" priority="6" operator="equal">
      <formula>3</formula>
    </cfRule>
    <cfRule type="cellIs" dxfId="57" priority="7" operator="equal">
      <formula>2</formula>
    </cfRule>
    <cfRule type="cellIs" dxfId="56" priority="8" operator="equal">
      <formula>1</formula>
    </cfRule>
  </conditionalFormatting>
  <conditionalFormatting sqref="Q13:S13">
    <cfRule type="cellIs" dxfId="55" priority="1" operator="equal">
      <formula>0</formula>
    </cfRule>
    <cfRule type="cellIs" dxfId="54" priority="2" operator="equal">
      <formula>3</formula>
    </cfRule>
    <cfRule type="cellIs" dxfId="53" priority="3" operator="equal">
      <formula>2</formula>
    </cfRule>
    <cfRule type="cellIs" dxfId="52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18"/>
  <sheetViews>
    <sheetView tabSelected="1" topLeftCell="A2" zoomScale="90" zoomScaleNormal="90" workbookViewId="0">
      <selection activeCell="M6" sqref="M6"/>
    </sheetView>
  </sheetViews>
  <sheetFormatPr defaultColWidth="8.7265625" defaultRowHeight="14.5" x14ac:dyDescent="0.35"/>
  <cols>
    <col min="2" max="2" width="29.26953125" style="144" customWidth="1"/>
    <col min="3" max="3" width="13.26953125" style="144" bestFit="1" customWidth="1"/>
    <col min="4" max="8" width="10.54296875" style="144" customWidth="1"/>
  </cols>
  <sheetData>
    <row r="2" spans="2:8" ht="46.5" x14ac:dyDescent="0.35">
      <c r="B2" s="140" t="s">
        <v>1</v>
      </c>
      <c r="C2" s="140" t="s">
        <v>187</v>
      </c>
      <c r="D2" s="141" t="s">
        <v>188</v>
      </c>
      <c r="E2" s="140" t="s">
        <v>189</v>
      </c>
      <c r="F2" s="141" t="s">
        <v>188</v>
      </c>
      <c r="G2" s="140" t="s">
        <v>190</v>
      </c>
      <c r="H2" s="141" t="s">
        <v>188</v>
      </c>
    </row>
    <row r="3" spans="2:8" x14ac:dyDescent="0.35">
      <c r="B3" s="36" t="s">
        <v>6</v>
      </c>
      <c r="C3" s="142">
        <f>INDEX('Visa Dataset 2018_SADC'!$D$29:$S$29,MATCH('Score SADC'!B3,'Visa Dataset 2018_SADC'!$D$12:$S$12,0))</f>
        <v>7</v>
      </c>
      <c r="D3" s="143">
        <f>(C3-MIN(C$3:C$18))/(MAX(C$3:C$18)-MIN(C$3:C$18))</f>
        <v>0.5</v>
      </c>
      <c r="E3" s="142">
        <f>INDEX('Visa Dataset 2018_SADC'!$D$30:$S$30,MATCH('Score SADC'!B3,'Visa Dataset 2018_SADC'!$D$12:$S$12,0))</f>
        <v>0</v>
      </c>
      <c r="F3" s="143">
        <f t="shared" ref="F3:F18" si="0">(E3-MIN(E$3:E$18))/(MAX(E$3:E$18)-MIN(E$3:E$18))</f>
        <v>0</v>
      </c>
      <c r="G3" s="142">
        <f>INDEX('Visa Dataset 2018_SADC'!$D$31:$S$31,MATCH('Score SADC'!B3,'Visa Dataset 2018_SADC'!$D$12:$S$12,0))</f>
        <v>8</v>
      </c>
      <c r="H3" s="143">
        <f>1- (G3-MIN(G$3:G$18))/(MAX(G$3:G$18)-MIN(G$3:G$18))</f>
        <v>0.33333333333333337</v>
      </c>
    </row>
    <row r="4" spans="2:8" x14ac:dyDescent="0.35">
      <c r="B4" s="36" t="s">
        <v>10</v>
      </c>
      <c r="C4" s="142">
        <f>INDEX('Visa Dataset 2018_SADC'!$D$29:$S$29,MATCH('Score SADC'!B4,'Visa Dataset 2018_SADC'!$D$12:$S$12,0))</f>
        <v>12</v>
      </c>
      <c r="D4" s="143">
        <f>(C4-MIN(C$3:C$18))/(MAX(C$3:C$18)-MIN(C$3:C$18))</f>
        <v>0.8571428571428571</v>
      </c>
      <c r="E4" s="142">
        <f>INDEX('Visa Dataset 2018_SADC'!$D$30:$S$30,MATCH('Score SADC'!B4,'Visa Dataset 2018_SADC'!$D$12:$S$12,0))</f>
        <v>0</v>
      </c>
      <c r="F4" s="143">
        <f t="shared" ref="F4:F18" si="1">(E4-MIN(E$3:E$18))/(MAX(E$3:E$18)-MIN(E$3:E$18))</f>
        <v>0</v>
      </c>
      <c r="G4" s="142">
        <f>INDEX('Visa Dataset 2018_SADC'!$D$31:$S$31,MATCH('Score SADC'!B4,'Visa Dataset 2018_SADC'!$D$12:$S$12,0))</f>
        <v>3</v>
      </c>
      <c r="H4" s="143">
        <f t="shared" ref="H4:H18" si="2">1- (G4-MIN(G$3:G$18))/(MAX(G$3:G$18)-MIN(G$3:G$18))</f>
        <v>0.75</v>
      </c>
    </row>
    <row r="5" spans="2:8" x14ac:dyDescent="0.35">
      <c r="B5" s="36" t="s">
        <v>22</v>
      </c>
      <c r="C5" s="142">
        <f>INDEX('Visa Dataset 2018_SADC'!$D$29:$S$29,MATCH('Score SADC'!B5,'Visa Dataset 2018_SADC'!$D$12:$S$12,0))</f>
        <v>0</v>
      </c>
      <c r="D5" s="143">
        <f>(C5-MIN(C$3:C$18))/(MAX(C$3:C$18)-MIN(C$3:C$18))</f>
        <v>0</v>
      </c>
      <c r="E5" s="142">
        <f>INDEX('Visa Dataset 2018_SADC'!$D$30:$S$30,MATCH('Score SADC'!B5,'Visa Dataset 2018_SADC'!$D$12:$S$12,0))</f>
        <v>15</v>
      </c>
      <c r="F5" s="143">
        <f t="shared" si="1"/>
        <v>1</v>
      </c>
      <c r="G5" s="142">
        <f>INDEX('Visa Dataset 2018_SADC'!$D$31:$S$31,MATCH('Score SADC'!B5,'Visa Dataset 2018_SADC'!$D$12:$S$12,0))</f>
        <v>0</v>
      </c>
      <c r="H5" s="143">
        <f t="shared" si="2"/>
        <v>1</v>
      </c>
    </row>
    <row r="6" spans="2:8" x14ac:dyDescent="0.35">
      <c r="B6" s="36" t="s">
        <v>221</v>
      </c>
      <c r="C6" s="142">
        <f>INDEX('Visa Dataset 2018_SADC'!$D$29:$S$29,MATCH('Score SADC'!B6,'Visa Dataset 2018_SADC'!$D$12:$S$12,0))</f>
        <v>1</v>
      </c>
      <c r="D6" s="143">
        <f t="shared" ref="D6:D18" si="3">(C6-MIN(C$3:C$18))/(MAX(C$3:C$18)-MIN(C$3:C$18))</f>
        <v>7.1428571428571425E-2</v>
      </c>
      <c r="E6" s="142">
        <f>INDEX('Visa Dataset 2018_SADC'!$D$30:$S$30,MATCH('Score SADC'!B6,'Visa Dataset 2018_SADC'!$D$12:$S$12,0))</f>
        <v>2</v>
      </c>
      <c r="F6" s="143">
        <f t="shared" si="1"/>
        <v>0.13333333333333333</v>
      </c>
      <c r="G6" s="142">
        <f>INDEX('Visa Dataset 2018_SADC'!$D$31:$S$31,MATCH('Score SADC'!B6,'Visa Dataset 2018_SADC'!$D$12:$S$12,0))</f>
        <v>12</v>
      </c>
      <c r="H6" s="143">
        <f t="shared" si="2"/>
        <v>0</v>
      </c>
    </row>
    <row r="7" spans="2:8" x14ac:dyDescent="0.35">
      <c r="B7" s="36" t="s">
        <v>47</v>
      </c>
      <c r="C7" s="142">
        <f>INDEX('Visa Dataset 2018_SADC'!$D$29:$S$29,MATCH('Score SADC'!B7,'Visa Dataset 2018_SADC'!$D$12:$S$12,0))</f>
        <v>11</v>
      </c>
      <c r="D7" s="143">
        <f t="shared" si="3"/>
        <v>0.7857142857142857</v>
      </c>
      <c r="E7" s="142">
        <f>INDEX('Visa Dataset 2018_SADC'!$D$30:$S$30,MATCH('Score SADC'!B7,'Visa Dataset 2018_SADC'!$D$12:$S$12,0))</f>
        <v>0</v>
      </c>
      <c r="F7" s="143">
        <f t="shared" si="1"/>
        <v>0</v>
      </c>
      <c r="G7" s="142">
        <f>INDEX('Visa Dataset 2018_SADC'!$D$31:$S$31,MATCH('Score SADC'!B7,'Visa Dataset 2018_SADC'!$D$12:$S$12,0))</f>
        <v>4</v>
      </c>
      <c r="H7" s="143">
        <f t="shared" si="2"/>
        <v>0.66666666666666674</v>
      </c>
    </row>
    <row r="8" spans="2:8" x14ac:dyDescent="0.35">
      <c r="B8" s="36" t="s">
        <v>53</v>
      </c>
      <c r="C8" s="142">
        <f>INDEX('Visa Dataset 2018_SADC'!$D$29:$S$29,MATCH('Score SADC'!B8,'Visa Dataset 2018_SADC'!$D$12:$S$12,0))</f>
        <v>0</v>
      </c>
      <c r="D8" s="143">
        <f t="shared" si="3"/>
        <v>0</v>
      </c>
      <c r="E8" s="142">
        <f>INDEX('Visa Dataset 2018_SADC'!$D$30:$S$30,MATCH('Score SADC'!B8,'Visa Dataset 2018_SADC'!$D$12:$S$12,0))</f>
        <v>15</v>
      </c>
      <c r="F8" s="143">
        <f t="shared" si="1"/>
        <v>1</v>
      </c>
      <c r="G8" s="142">
        <f>INDEX('Visa Dataset 2018_SADC'!$D$31:$S$31,MATCH('Score SADC'!B8,'Visa Dataset 2018_SADC'!$D$12:$S$12,0))</f>
        <v>0</v>
      </c>
      <c r="H8" s="143">
        <f t="shared" si="2"/>
        <v>1</v>
      </c>
    </row>
    <row r="9" spans="2:8" x14ac:dyDescent="0.35">
      <c r="B9" s="36" t="s">
        <v>55</v>
      </c>
      <c r="C9" s="142">
        <f>INDEX('Visa Dataset 2018_SADC'!$D$29:$S$29,MATCH('Score SADC'!B9,'Visa Dataset 2018_SADC'!$D$12:$S$12,0))</f>
        <v>11</v>
      </c>
      <c r="D9" s="143">
        <f t="shared" si="3"/>
        <v>0.7857142857142857</v>
      </c>
      <c r="E9" s="142">
        <f>INDEX('Visa Dataset 2018_SADC'!$D$30:$S$30,MATCH('Score SADC'!B9,'Visa Dataset 2018_SADC'!$D$12:$S$12,0))</f>
        <v>2</v>
      </c>
      <c r="F9" s="143">
        <f t="shared" si="1"/>
        <v>0.13333333333333333</v>
      </c>
      <c r="G9" s="142">
        <f>INDEX('Visa Dataset 2018_SADC'!$D$31:$S$31,MATCH('Score SADC'!B9,'Visa Dataset 2018_SADC'!$D$12:$S$12,0))</f>
        <v>2</v>
      </c>
      <c r="H9" s="143">
        <f t="shared" si="2"/>
        <v>0.83333333333333337</v>
      </c>
    </row>
    <row r="10" spans="2:8" x14ac:dyDescent="0.35">
      <c r="B10" s="36" t="s">
        <v>61</v>
      </c>
      <c r="C10" s="142">
        <f>INDEX('Visa Dataset 2018_SADC'!$D$29:$S$29,MATCH('Score SADC'!B10,'Visa Dataset 2018_SADC'!$D$12:$S$12,0))</f>
        <v>13</v>
      </c>
      <c r="D10" s="143">
        <f t="shared" si="3"/>
        <v>0.9285714285714286</v>
      </c>
      <c r="E10" s="142">
        <f>INDEX('Visa Dataset 2018_SADC'!$D$30:$S$30,MATCH('Score SADC'!B10,'Visa Dataset 2018_SADC'!$D$12:$S$12,0))</f>
        <v>2</v>
      </c>
      <c r="F10" s="143">
        <f t="shared" si="1"/>
        <v>0.13333333333333333</v>
      </c>
      <c r="G10" s="142">
        <f>INDEX('Visa Dataset 2018_SADC'!$D$31:$S$31,MATCH('Score SADC'!B10,'Visa Dataset 2018_SADC'!$D$12:$S$12,0))</f>
        <v>0</v>
      </c>
      <c r="H10" s="143">
        <f t="shared" si="2"/>
        <v>1</v>
      </c>
    </row>
    <row r="11" spans="2:8" x14ac:dyDescent="0.35">
      <c r="B11" s="36" t="s">
        <v>65</v>
      </c>
      <c r="C11" s="142">
        <f>INDEX('Visa Dataset 2018_SADC'!$D$29:$S$29,MATCH('Score SADC'!B11,'Visa Dataset 2018_SADC'!$D$12:$S$12,0))</f>
        <v>9</v>
      </c>
      <c r="D11" s="143">
        <f t="shared" si="3"/>
        <v>0.6428571428571429</v>
      </c>
      <c r="E11" s="142">
        <f>INDEX('Visa Dataset 2018_SADC'!$D$30:$S$30,MATCH('Score SADC'!B11,'Visa Dataset 2018_SADC'!$D$12:$S$12,0))</f>
        <v>6</v>
      </c>
      <c r="F11" s="143">
        <f t="shared" si="1"/>
        <v>0.4</v>
      </c>
      <c r="G11" s="142">
        <f>INDEX('Visa Dataset 2018_SADC'!$D$31:$S$31,MATCH('Score SADC'!B11,'Visa Dataset 2018_SADC'!$D$12:$S$12,0))</f>
        <v>0</v>
      </c>
      <c r="H11" s="143">
        <f t="shared" si="2"/>
        <v>1</v>
      </c>
    </row>
    <row r="12" spans="2:8" x14ac:dyDescent="0.35">
      <c r="B12" s="36" t="s">
        <v>67</v>
      </c>
      <c r="C12" s="142">
        <f>INDEX('Visa Dataset 2018_SADC'!$D$29:$S$29,MATCH('Score SADC'!B12,'Visa Dataset 2018_SADC'!$D$12:$S$12,0))</f>
        <v>12</v>
      </c>
      <c r="D12" s="143">
        <f t="shared" si="3"/>
        <v>0.8571428571428571</v>
      </c>
      <c r="E12" s="142">
        <f>INDEX('Visa Dataset 2018_SADC'!$D$30:$S$30,MATCH('Score SADC'!B12,'Visa Dataset 2018_SADC'!$D$12:$S$12,0))</f>
        <v>0</v>
      </c>
      <c r="F12" s="143">
        <f t="shared" si="1"/>
        <v>0</v>
      </c>
      <c r="G12" s="142">
        <f>INDEX('Visa Dataset 2018_SADC'!$D$31:$S$31,MATCH('Score SADC'!B12,'Visa Dataset 2018_SADC'!$D$12:$S$12,0))</f>
        <v>3</v>
      </c>
      <c r="H12" s="143">
        <f t="shared" si="2"/>
        <v>0.75</v>
      </c>
    </row>
    <row r="13" spans="2:8" x14ac:dyDescent="0.35">
      <c r="B13" s="36" t="s">
        <v>78</v>
      </c>
      <c r="C13" s="142">
        <f>INDEX('Visa Dataset 2018_SADC'!$D$29:$S$29,MATCH('Score SADC'!B13,'Visa Dataset 2018_SADC'!$D$12:$S$12,0))</f>
        <v>1</v>
      </c>
      <c r="D13" s="143">
        <f t="shared" si="3"/>
        <v>7.1428571428571425E-2</v>
      </c>
      <c r="E13" s="142">
        <f>INDEX('Visa Dataset 2018_SADC'!$D$30:$S$30,MATCH('Score SADC'!B13,'Visa Dataset 2018_SADC'!$D$12:$S$12,0))</f>
        <v>14</v>
      </c>
      <c r="F13" s="143">
        <f t="shared" si="1"/>
        <v>0.93333333333333335</v>
      </c>
      <c r="G13" s="142">
        <f>INDEX('Visa Dataset 2018_SADC'!$D$31:$S$31,MATCH('Score SADC'!B13,'Visa Dataset 2018_SADC'!$D$12:$S$12,0))</f>
        <v>0</v>
      </c>
      <c r="H13" s="143">
        <f t="shared" si="2"/>
        <v>1</v>
      </c>
    </row>
    <row r="14" spans="2:8" x14ac:dyDescent="0.35">
      <c r="B14" s="36" t="s">
        <v>84</v>
      </c>
      <c r="C14" s="142">
        <f>INDEX('Visa Dataset 2018_SADC'!$D$29:$S$29,MATCH('Score SADC'!B14,'Visa Dataset 2018_SADC'!$D$12:$S$12,0))</f>
        <v>12</v>
      </c>
      <c r="D14" s="143">
        <f t="shared" si="3"/>
        <v>0.8571428571428571</v>
      </c>
      <c r="E14" s="142">
        <f>INDEX('Visa Dataset 2018_SADC'!$D$30:$S$30,MATCH('Score SADC'!B14,'Visa Dataset 2018_SADC'!$D$12:$S$12,0))</f>
        <v>0</v>
      </c>
      <c r="F14" s="143">
        <f t="shared" si="1"/>
        <v>0</v>
      </c>
      <c r="G14" s="142">
        <f>INDEX('Visa Dataset 2018_SADC'!$D$31:$S$31,MATCH('Score SADC'!B14,'Visa Dataset 2018_SADC'!$D$12:$S$12,0))</f>
        <v>3</v>
      </c>
      <c r="H14" s="143">
        <f t="shared" si="2"/>
        <v>0.75</v>
      </c>
    </row>
    <row r="15" spans="2:8" x14ac:dyDescent="0.35">
      <c r="B15" s="36" t="s">
        <v>228</v>
      </c>
      <c r="C15" s="142">
        <f>INDEX('Visa Dataset 2018_SADC'!$D$29:$S$29,MATCH('Score SADC'!B15,'Visa Dataset 2018_SADC'!$D$12:$S$12,0))</f>
        <v>12</v>
      </c>
      <c r="D15" s="143">
        <f t="shared" si="3"/>
        <v>0.8571428571428571</v>
      </c>
      <c r="E15" s="142">
        <f>INDEX('Visa Dataset 2018_SADC'!$D$30:$S$30,MATCH('Score SADC'!B15,'Visa Dataset 2018_SADC'!$D$12:$S$12,0))</f>
        <v>0</v>
      </c>
      <c r="F15" s="143">
        <f t="shared" si="1"/>
        <v>0</v>
      </c>
      <c r="G15" s="142">
        <f>INDEX('Visa Dataset 2018_SADC'!$D$31:$S$31,MATCH('Score SADC'!B15,'Visa Dataset 2018_SADC'!$D$12:$S$12,0))</f>
        <v>3</v>
      </c>
      <c r="H15" s="143">
        <f t="shared" si="2"/>
        <v>0.75</v>
      </c>
    </row>
    <row r="16" spans="2:8" x14ac:dyDescent="0.35">
      <c r="B16" s="36" t="s">
        <v>223</v>
      </c>
      <c r="C16" s="142">
        <f>INDEX('Visa Dataset 2018_SADC'!$D$29:$S$29,MATCH('Score SADC'!B16,'Visa Dataset 2018_SADC'!$D$12:$S$12,0))</f>
        <v>11</v>
      </c>
      <c r="D16" s="143">
        <f t="shared" si="3"/>
        <v>0.7857142857142857</v>
      </c>
      <c r="E16" s="142">
        <f>INDEX('Visa Dataset 2018_SADC'!$D$30:$S$30,MATCH('Score SADC'!B16,'Visa Dataset 2018_SADC'!$D$12:$S$12,0))</f>
        <v>4</v>
      </c>
      <c r="F16" s="143">
        <f t="shared" si="1"/>
        <v>0.26666666666666666</v>
      </c>
      <c r="G16" s="142">
        <f>INDEX('Visa Dataset 2018_SADC'!$D$31:$S$31,MATCH('Score SADC'!B16,'Visa Dataset 2018_SADC'!$D$12:$S$12,0))</f>
        <v>0</v>
      </c>
      <c r="H16" s="143">
        <f t="shared" si="2"/>
        <v>1</v>
      </c>
    </row>
    <row r="17" spans="1:8" x14ac:dyDescent="0.35">
      <c r="B17" s="36" t="s">
        <v>99</v>
      </c>
      <c r="C17" s="142">
        <f>INDEX('Visa Dataset 2018_SADC'!$D$29:$S$29,MATCH('Score SADC'!B17,'Visa Dataset 2018_SADC'!$D$12:$S$12,0))</f>
        <v>11</v>
      </c>
      <c r="D17" s="143">
        <f t="shared" si="3"/>
        <v>0.7857142857142857</v>
      </c>
      <c r="E17" s="142">
        <f>INDEX('Visa Dataset 2018_SADC'!$D$30:$S$30,MATCH('Score SADC'!B17,'Visa Dataset 2018_SADC'!$D$12:$S$12,0))</f>
        <v>4</v>
      </c>
      <c r="F17" s="143">
        <f t="shared" si="1"/>
        <v>0.26666666666666666</v>
      </c>
      <c r="G17" s="142">
        <f>INDEX('Visa Dataset 2018_SADC'!$D$31:$S$31,MATCH('Score SADC'!B17,'Visa Dataset 2018_SADC'!$D$12:$S$12,0))</f>
        <v>0</v>
      </c>
      <c r="H17" s="143">
        <f t="shared" si="2"/>
        <v>1</v>
      </c>
    </row>
    <row r="18" spans="1:8" ht="15" thickBot="1" x14ac:dyDescent="0.4">
      <c r="A18" t="s">
        <v>225</v>
      </c>
      <c r="B18" s="41" t="s">
        <v>101</v>
      </c>
      <c r="C18" s="142">
        <f>INDEX('Visa Dataset 2018_SADC'!$D$29:$S$29,MATCH('Score SADC'!B18,'Visa Dataset 2018_SADC'!$D$12:$S$12,0))</f>
        <v>14</v>
      </c>
      <c r="D18" s="143">
        <f t="shared" si="3"/>
        <v>1</v>
      </c>
      <c r="E18" s="142">
        <f>INDEX('Visa Dataset 2018_SADC'!$D$30:$S$30,MATCH('Score SADC'!B18,'Visa Dataset 2018_SADC'!$D$12:$S$12,0))</f>
        <v>1</v>
      </c>
      <c r="F18" s="143">
        <f t="shared" si="1"/>
        <v>6.6666666666666666E-2</v>
      </c>
      <c r="G18" s="142">
        <f>INDEX('Visa Dataset 2018_SADC'!$D$31:$S$31,MATCH('Score SADC'!B18,'Visa Dataset 2018_SADC'!$D$12:$S$12,0))</f>
        <v>0</v>
      </c>
      <c r="H18" s="143">
        <f t="shared" si="2"/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/>
  </sheetPr>
  <dimension ref="A1:T23"/>
  <sheetViews>
    <sheetView zoomScale="80" zoomScaleNormal="80" workbookViewId="0">
      <pane xSplit="3" ySplit="12" topLeftCell="D13" activePane="bottomRight" state="frozen"/>
      <selection activeCell="C13" sqref="C13"/>
      <selection pane="topRight" activeCell="C13" sqref="C13"/>
      <selection pane="bottomLeft" activeCell="C13" sqref="C13"/>
      <selection pane="bottomRight" activeCell="O27" sqref="O27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4" width="3.54296875" style="15" bestFit="1" customWidth="1"/>
    <col min="5" max="6" width="4" style="15" bestFit="1" customWidth="1"/>
    <col min="7" max="7" width="4" style="15" customWidth="1"/>
    <col min="8" max="9" width="4" style="15" bestFit="1" customWidth="1"/>
    <col min="10" max="10" width="3.54296875" style="15" customWidth="1"/>
    <col min="11" max="12" width="11.36328125" style="15"/>
    <col min="13" max="13" width="17.6328125" style="15" customWidth="1"/>
    <col min="14" max="14" width="11.36328125" style="15"/>
    <col min="15" max="15" width="15" style="15" bestFit="1" customWidth="1"/>
    <col min="16" max="16" width="14.54296875" style="15" bestFit="1" customWidth="1"/>
    <col min="17" max="17" width="15.453125" style="15" bestFit="1" customWidth="1"/>
    <col min="18" max="16384" width="11.36328125" style="15"/>
  </cols>
  <sheetData>
    <row r="1" spans="1:20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</row>
    <row r="2" spans="1:20" ht="26.5" hidden="1" thickBot="1" x14ac:dyDescent="0.4">
      <c r="A2" s="8"/>
      <c r="J2" s="16"/>
      <c r="M2" s="17"/>
      <c r="O2" s="17"/>
      <c r="R2" s="17"/>
      <c r="S2" s="17"/>
      <c r="T2" s="17"/>
    </row>
    <row r="3" spans="1:20" ht="15" hidden="1" thickBot="1" x14ac:dyDescent="0.4">
      <c r="A3" s="8"/>
      <c r="J3" s="8"/>
    </row>
    <row r="4" spans="1:20" ht="15" hidden="1" thickBot="1" x14ac:dyDescent="0.4">
      <c r="A4" s="8"/>
      <c r="J4" s="8"/>
    </row>
    <row r="5" spans="1:20" ht="15" hidden="1" thickBot="1" x14ac:dyDescent="0.4">
      <c r="A5" s="8"/>
      <c r="J5" s="8"/>
    </row>
    <row r="6" spans="1:20" ht="15" hidden="1" thickBot="1" x14ac:dyDescent="0.4">
      <c r="A6" s="8"/>
      <c r="J6" s="8"/>
    </row>
    <row r="7" spans="1:20" ht="17.5" hidden="1" thickBot="1" x14ac:dyDescent="0.4">
      <c r="A7" s="8"/>
      <c r="C7" s="19"/>
      <c r="D7" s="20"/>
    </row>
    <row r="8" spans="1:20" ht="22.5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79"/>
      <c r="K8" s="180"/>
      <c r="L8" s="21">
        <v>1</v>
      </c>
    </row>
    <row r="9" spans="1:20" ht="15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2"/>
      <c r="K9" s="183"/>
      <c r="L9" s="22">
        <v>2</v>
      </c>
      <c r="N9" s="202" t="s">
        <v>201</v>
      </c>
      <c r="O9" s="202"/>
      <c r="P9" s="202"/>
      <c r="Q9" s="202"/>
    </row>
    <row r="10" spans="1:20" ht="15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5"/>
      <c r="K10" s="186"/>
      <c r="L10" s="23">
        <v>3</v>
      </c>
      <c r="N10" s="202"/>
      <c r="O10" s="202"/>
      <c r="P10" s="202"/>
      <c r="Q10" s="202"/>
    </row>
    <row r="11" spans="1:20" ht="28" thickBot="1" x14ac:dyDescent="0.4">
      <c r="A11" s="8"/>
      <c r="B11" s="24"/>
      <c r="C11" s="18" t="s">
        <v>110</v>
      </c>
      <c r="D11" s="25" t="s">
        <v>116</v>
      </c>
      <c r="E11" s="25" t="s">
        <v>135</v>
      </c>
      <c r="F11" s="25" t="s">
        <v>149</v>
      </c>
      <c r="G11" s="25" t="s">
        <v>156</v>
      </c>
      <c r="H11" s="26" t="s">
        <v>159</v>
      </c>
      <c r="I11" s="26" t="s">
        <v>162</v>
      </c>
      <c r="J11" s="8"/>
      <c r="N11" s="202"/>
      <c r="O11" s="202"/>
      <c r="P11" s="202"/>
      <c r="Q11" s="202"/>
    </row>
    <row r="12" spans="1:20" s="34" customFormat="1" ht="78" customHeight="1" thickBot="1" x14ac:dyDescent="0.4">
      <c r="A12" s="28"/>
      <c r="B12" s="29" t="s">
        <v>110</v>
      </c>
      <c r="C12" s="30" t="s">
        <v>1</v>
      </c>
      <c r="D12" s="31" t="s">
        <v>14</v>
      </c>
      <c r="E12" s="31" t="s">
        <v>45</v>
      </c>
      <c r="F12" s="31" t="s">
        <v>73</v>
      </c>
      <c r="G12" s="31" t="s">
        <v>86</v>
      </c>
      <c r="H12" s="32" t="s">
        <v>223</v>
      </c>
      <c r="I12" s="32" t="s">
        <v>96</v>
      </c>
      <c r="J12" s="28"/>
    </row>
    <row r="13" spans="1:20" ht="16.25" customHeight="1" thickBot="1" x14ac:dyDescent="0.4">
      <c r="A13" s="8"/>
      <c r="B13" s="35" t="s">
        <v>116</v>
      </c>
      <c r="C13" s="36" t="s">
        <v>14</v>
      </c>
      <c r="D13" s="37"/>
      <c r="E13" s="37">
        <v>1</v>
      </c>
      <c r="F13" s="37">
        <v>1</v>
      </c>
      <c r="G13" s="37">
        <v>3</v>
      </c>
      <c r="H13" s="37">
        <v>2</v>
      </c>
      <c r="I13" s="37">
        <v>1</v>
      </c>
      <c r="J13" s="8"/>
      <c r="M13" s="93" t="s">
        <v>1</v>
      </c>
      <c r="N13" s="94" t="s">
        <v>107</v>
      </c>
      <c r="O13" s="94" t="s">
        <v>192</v>
      </c>
      <c r="P13" s="94" t="s">
        <v>193</v>
      </c>
      <c r="Q13" s="95" t="s">
        <v>194</v>
      </c>
      <c r="R13" s="96" t="s">
        <v>170</v>
      </c>
    </row>
    <row r="14" spans="1:20" x14ac:dyDescent="0.35">
      <c r="A14" s="8"/>
      <c r="B14" s="35" t="s">
        <v>135</v>
      </c>
      <c r="C14" s="36" t="s">
        <v>45</v>
      </c>
      <c r="D14" s="37">
        <v>1</v>
      </c>
      <c r="E14" s="37"/>
      <c r="F14" s="37">
        <v>1</v>
      </c>
      <c r="G14" s="37">
        <v>2</v>
      </c>
      <c r="H14" s="37">
        <v>1</v>
      </c>
      <c r="I14" s="37">
        <v>1</v>
      </c>
      <c r="J14" s="8"/>
      <c r="M14" s="97" t="s">
        <v>14</v>
      </c>
      <c r="N14" s="98">
        <v>3</v>
      </c>
      <c r="O14" s="98">
        <v>0</v>
      </c>
      <c r="P14" s="98">
        <v>0</v>
      </c>
      <c r="Q14" s="99">
        <v>1</v>
      </c>
      <c r="R14" s="100">
        <f>SUM(N14:Q14)</f>
        <v>4</v>
      </c>
    </row>
    <row r="15" spans="1:20" x14ac:dyDescent="0.35">
      <c r="A15" s="8"/>
      <c r="B15" s="35" t="s">
        <v>149</v>
      </c>
      <c r="C15" s="36" t="s">
        <v>73</v>
      </c>
      <c r="D15" s="37">
        <v>1</v>
      </c>
      <c r="E15" s="37">
        <v>1</v>
      </c>
      <c r="F15" s="37"/>
      <c r="G15" s="37">
        <v>2</v>
      </c>
      <c r="H15" s="37">
        <v>1</v>
      </c>
      <c r="I15" s="37">
        <v>1</v>
      </c>
      <c r="J15" s="8"/>
      <c r="M15" s="101" t="s">
        <v>45</v>
      </c>
      <c r="N15" s="102">
        <v>4</v>
      </c>
      <c r="O15" s="102">
        <v>0</v>
      </c>
      <c r="P15" s="102">
        <v>0</v>
      </c>
      <c r="Q15" s="103">
        <v>0</v>
      </c>
      <c r="R15" s="104">
        <f t="shared" ref="R15:R19" si="0">SUM(N15:Q15)</f>
        <v>4</v>
      </c>
    </row>
    <row r="16" spans="1:20" x14ac:dyDescent="0.35">
      <c r="A16" s="8"/>
      <c r="B16" s="35" t="s">
        <v>156</v>
      </c>
      <c r="C16" s="36" t="s">
        <v>86</v>
      </c>
      <c r="D16" s="37">
        <v>1</v>
      </c>
      <c r="E16" s="37">
        <v>2</v>
      </c>
      <c r="F16" s="37">
        <v>1</v>
      </c>
      <c r="G16" s="37"/>
      <c r="H16" s="37">
        <v>2</v>
      </c>
      <c r="I16" s="37">
        <v>2</v>
      </c>
      <c r="J16" s="8"/>
      <c r="M16" s="101" t="s">
        <v>73</v>
      </c>
      <c r="N16" s="102">
        <v>4</v>
      </c>
      <c r="O16" s="102">
        <v>0</v>
      </c>
      <c r="P16" s="102">
        <v>0</v>
      </c>
      <c r="Q16" s="103">
        <v>0</v>
      </c>
      <c r="R16" s="104">
        <f t="shared" si="0"/>
        <v>4</v>
      </c>
    </row>
    <row r="17" spans="1:18" x14ac:dyDescent="0.35">
      <c r="A17" s="8"/>
      <c r="B17" s="35" t="s">
        <v>159</v>
      </c>
      <c r="C17" s="36" t="s">
        <v>223</v>
      </c>
      <c r="D17" s="37">
        <v>1</v>
      </c>
      <c r="E17" s="37">
        <v>1</v>
      </c>
      <c r="F17" s="37">
        <v>1</v>
      </c>
      <c r="G17" s="37">
        <v>2</v>
      </c>
      <c r="H17" s="37"/>
      <c r="I17" s="37">
        <v>1</v>
      </c>
      <c r="J17" s="8"/>
      <c r="M17" s="101" t="s">
        <v>86</v>
      </c>
      <c r="N17" s="102"/>
      <c r="O17" s="102"/>
      <c r="P17" s="102"/>
      <c r="Q17" s="103"/>
      <c r="R17" s="104"/>
    </row>
    <row r="18" spans="1:18" ht="15" thickBot="1" x14ac:dyDescent="0.4">
      <c r="A18" s="8"/>
      <c r="B18" s="35" t="s">
        <v>162</v>
      </c>
      <c r="C18" s="36" t="s">
        <v>96</v>
      </c>
      <c r="D18" s="37">
        <v>1</v>
      </c>
      <c r="E18" s="37">
        <v>1</v>
      </c>
      <c r="F18" s="37">
        <v>1</v>
      </c>
      <c r="G18" s="37">
        <v>2</v>
      </c>
      <c r="H18" s="37">
        <v>1</v>
      </c>
      <c r="I18" s="37"/>
      <c r="J18" s="8"/>
      <c r="M18" s="101" t="s">
        <v>223</v>
      </c>
      <c r="N18" s="102">
        <v>3</v>
      </c>
      <c r="O18" s="102">
        <v>0</v>
      </c>
      <c r="P18" s="102">
        <v>0</v>
      </c>
      <c r="Q18" s="103">
        <v>1</v>
      </c>
      <c r="R18" s="104">
        <f t="shared" si="0"/>
        <v>4</v>
      </c>
    </row>
    <row r="19" spans="1:18" ht="15" thickBot="1" x14ac:dyDescent="0.4">
      <c r="A19" s="8"/>
      <c r="B19" s="42"/>
      <c r="C19" s="42" t="s">
        <v>167</v>
      </c>
      <c r="D19" s="44">
        <f t="shared" ref="D19:I19" si="1">COUNTIF(D$13:D$18,1)</f>
        <v>5</v>
      </c>
      <c r="E19" s="44">
        <f t="shared" si="1"/>
        <v>4</v>
      </c>
      <c r="F19" s="44">
        <f t="shared" si="1"/>
        <v>5</v>
      </c>
      <c r="G19" s="44">
        <f t="shared" si="1"/>
        <v>0</v>
      </c>
      <c r="H19" s="44">
        <f t="shared" si="1"/>
        <v>3</v>
      </c>
      <c r="I19" s="44">
        <f t="shared" si="1"/>
        <v>4</v>
      </c>
      <c r="J19" s="8"/>
      <c r="M19" s="101" t="s">
        <v>96</v>
      </c>
      <c r="N19" s="102">
        <v>4</v>
      </c>
      <c r="O19" s="102">
        <v>0</v>
      </c>
      <c r="P19" s="102">
        <v>0</v>
      </c>
      <c r="Q19" s="103">
        <v>0</v>
      </c>
      <c r="R19" s="106">
        <f t="shared" si="0"/>
        <v>4</v>
      </c>
    </row>
    <row r="20" spans="1:18" ht="15" thickBot="1" x14ac:dyDescent="0.4">
      <c r="A20" s="8"/>
      <c r="B20" s="42"/>
      <c r="C20" s="42" t="s">
        <v>168</v>
      </c>
      <c r="D20" s="38">
        <f t="shared" ref="D20:I20" si="2">COUNTIF(D$13:D$18,2)</f>
        <v>0</v>
      </c>
      <c r="E20" s="38">
        <f t="shared" si="2"/>
        <v>1</v>
      </c>
      <c r="F20" s="38">
        <f t="shared" si="2"/>
        <v>0</v>
      </c>
      <c r="G20" s="38">
        <f t="shared" si="2"/>
        <v>4</v>
      </c>
      <c r="H20" s="38">
        <f t="shared" si="2"/>
        <v>2</v>
      </c>
      <c r="I20" s="38">
        <f t="shared" si="2"/>
        <v>1</v>
      </c>
      <c r="J20" s="8"/>
      <c r="M20" s="107" t="s">
        <v>205</v>
      </c>
      <c r="N20" s="108">
        <f>SUM(N14:N19)/2</f>
        <v>9</v>
      </c>
      <c r="O20" s="108">
        <f t="shared" ref="O20:Q20" si="3">SUM(O14:O19)/2</f>
        <v>0</v>
      </c>
      <c r="P20" s="108">
        <f t="shared" si="3"/>
        <v>0</v>
      </c>
      <c r="Q20" s="108">
        <f t="shared" si="3"/>
        <v>1</v>
      </c>
      <c r="R20" s="109"/>
    </row>
    <row r="21" spans="1:18" x14ac:dyDescent="0.35">
      <c r="A21" s="8"/>
      <c r="B21" s="42"/>
      <c r="C21" s="42" t="s">
        <v>169</v>
      </c>
      <c r="D21" s="38">
        <f t="shared" ref="D21:I21" si="4">COUNTIF(D$13:D$18,3)</f>
        <v>0</v>
      </c>
      <c r="E21" s="38">
        <f t="shared" si="4"/>
        <v>0</v>
      </c>
      <c r="F21" s="38">
        <f t="shared" si="4"/>
        <v>0</v>
      </c>
      <c r="G21" s="38">
        <f t="shared" si="4"/>
        <v>1</v>
      </c>
      <c r="H21" s="38">
        <f t="shared" si="4"/>
        <v>0</v>
      </c>
      <c r="I21" s="38">
        <f t="shared" si="4"/>
        <v>0</v>
      </c>
      <c r="J21" s="8"/>
    </row>
    <row r="22" spans="1:18" ht="15" thickBot="1" x14ac:dyDescent="0.4">
      <c r="A22" s="8"/>
      <c r="B22" s="46"/>
      <c r="C22" s="46" t="s">
        <v>170</v>
      </c>
      <c r="D22" s="48">
        <f t="shared" ref="D22:I22" si="5">SUM(D19:D21)</f>
        <v>5</v>
      </c>
      <c r="E22" s="48">
        <f t="shared" si="5"/>
        <v>5</v>
      </c>
      <c r="F22" s="48">
        <f t="shared" si="5"/>
        <v>5</v>
      </c>
      <c r="G22" s="48">
        <f t="shared" si="5"/>
        <v>5</v>
      </c>
      <c r="H22" s="48">
        <f t="shared" si="5"/>
        <v>5</v>
      </c>
      <c r="I22" s="48">
        <f t="shared" si="5"/>
        <v>5</v>
      </c>
      <c r="J22" s="8"/>
    </row>
    <row r="23" spans="1:18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6">
    <mergeCell ref="B8:B10"/>
    <mergeCell ref="C8:C10"/>
    <mergeCell ref="D8:K8"/>
    <mergeCell ref="D9:K9"/>
    <mergeCell ref="N9:Q11"/>
    <mergeCell ref="D10:K10"/>
  </mergeCells>
  <conditionalFormatting sqref="D13:F18 H13:I18">
    <cfRule type="cellIs" dxfId="51" priority="17" operator="equal">
      <formula>0</formula>
    </cfRule>
    <cfRule type="cellIs" dxfId="50" priority="18" operator="equal">
      <formula>3</formula>
    </cfRule>
    <cfRule type="cellIs" dxfId="49" priority="19" operator="equal">
      <formula>2</formula>
    </cfRule>
    <cfRule type="cellIs" dxfId="48" priority="20" operator="equal">
      <formula>1</formula>
    </cfRule>
  </conditionalFormatting>
  <conditionalFormatting sqref="L8">
    <cfRule type="cellIs" dxfId="47" priority="13" operator="equal">
      <formula>" "</formula>
    </cfRule>
    <cfRule type="cellIs" dxfId="46" priority="14" operator="equal">
      <formula>3</formula>
    </cfRule>
    <cfRule type="cellIs" dxfId="45" priority="15" operator="equal">
      <formula>2</formula>
    </cfRule>
    <cfRule type="cellIs" dxfId="44" priority="16" operator="equal">
      <formula>1</formula>
    </cfRule>
  </conditionalFormatting>
  <conditionalFormatting sqref="L9">
    <cfRule type="cellIs" dxfId="43" priority="9" operator="equal">
      <formula>" "</formula>
    </cfRule>
    <cfRule type="cellIs" dxfId="42" priority="10" operator="equal">
      <formula>3</formula>
    </cfRule>
    <cfRule type="cellIs" dxfId="41" priority="11" operator="equal">
      <formula>2</formula>
    </cfRule>
    <cfRule type="cellIs" dxfId="40" priority="12" operator="equal">
      <formula>1</formula>
    </cfRule>
  </conditionalFormatting>
  <conditionalFormatting sqref="L10">
    <cfRule type="cellIs" dxfId="39" priority="5" operator="equal">
      <formula>" "</formula>
    </cfRule>
    <cfRule type="cellIs" dxfId="38" priority="6" operator="equal">
      <formula>3</formula>
    </cfRule>
    <cfRule type="cellIs" dxfId="37" priority="7" operator="equal">
      <formula>2</formula>
    </cfRule>
    <cfRule type="cellIs" dxfId="36" priority="8" operator="equal">
      <formula>1</formula>
    </cfRule>
  </conditionalFormatting>
  <conditionalFormatting sqref="G13:G18">
    <cfRule type="cellIs" dxfId="35" priority="1" operator="equal">
      <formula>0</formula>
    </cfRule>
    <cfRule type="cellIs" dxfId="34" priority="2" operator="equal">
      <formula>3</formula>
    </cfRule>
    <cfRule type="cellIs" dxfId="33" priority="3" operator="equal">
      <formula>2</formula>
    </cfRule>
    <cfRule type="cellIs" dxfId="32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8"/>
  <sheetViews>
    <sheetView topLeftCell="D1" zoomScale="98" zoomScaleNormal="98" workbookViewId="0">
      <selection activeCell="H6" sqref="H6"/>
    </sheetView>
  </sheetViews>
  <sheetFormatPr defaultColWidth="8.7265625" defaultRowHeight="14.5" x14ac:dyDescent="0.35"/>
  <cols>
    <col min="2" max="2" width="2.81640625" customWidth="1"/>
    <col min="3" max="3" width="19.36328125" style="144" customWidth="1"/>
    <col min="4" max="4" width="15.54296875" style="144" customWidth="1"/>
    <col min="5" max="5" width="15.54296875" style="132" customWidth="1"/>
    <col min="6" max="6" width="15.54296875" style="144" customWidth="1"/>
    <col min="7" max="7" width="15.54296875" style="132" customWidth="1"/>
    <col min="8" max="8" width="15.54296875" style="144" customWidth="1"/>
    <col min="9" max="9" width="15.54296875" style="132" customWidth="1"/>
  </cols>
  <sheetData>
    <row r="2" spans="2:9" s="147" customFormat="1" ht="28" x14ac:dyDescent="0.35">
      <c r="C2" s="145" t="s">
        <v>1</v>
      </c>
      <c r="D2" s="145" t="s">
        <v>187</v>
      </c>
      <c r="E2" s="146" t="s">
        <v>188</v>
      </c>
      <c r="F2" s="145" t="s">
        <v>189</v>
      </c>
      <c r="G2" s="146" t="s">
        <v>188</v>
      </c>
      <c r="H2" s="145" t="s">
        <v>190</v>
      </c>
      <c r="I2" s="146" t="s">
        <v>188</v>
      </c>
    </row>
    <row r="3" spans="2:9" x14ac:dyDescent="0.35">
      <c r="B3" t="s">
        <v>225</v>
      </c>
      <c r="C3" s="148" t="s">
        <v>14</v>
      </c>
      <c r="D3" s="142">
        <f>INDEX('Visa Dataset 2018_EAC'!$D$19:$I$19,MATCH('Score EAC'!C3,'Visa Dataset 2018_EAC'!$D$12:$I$12,0))</f>
        <v>5</v>
      </c>
      <c r="E3" s="149">
        <f>(D3-MIN(D$3:D$8))/(MAX(D$3:D$8)-MIN(D$3:D$8))</f>
        <v>1</v>
      </c>
      <c r="F3" s="142">
        <v>5</v>
      </c>
      <c r="G3" s="149">
        <f>(F3-MIN(F$3:F$8))/(MAX(F$3:F$8)-MIN(F$3:F$8))</f>
        <v>1</v>
      </c>
      <c r="H3" s="142">
        <f>INDEX('Visa Dataset 2018_EAC'!$D$21:$I$21,MATCH('Score EAC'!C3,'Visa Dataset 2018_EAC'!$D$12:$I$12,0))</f>
        <v>0</v>
      </c>
      <c r="I3" s="149">
        <f>1- (H3-MIN(H$3:H$8))/(MAX(H$3:H$8)-MIN(H$3:H$8))</f>
        <v>1</v>
      </c>
    </row>
    <row r="4" spans="2:9" x14ac:dyDescent="0.35">
      <c r="C4" s="148" t="s">
        <v>45</v>
      </c>
      <c r="D4" s="142">
        <f>INDEX('Visa Dataset 2018_EAC'!$D$19:$I$19,MATCH('Score EAC'!C4,'Visa Dataset 2018_EAC'!$D$12:$I$12,0))</f>
        <v>4</v>
      </c>
      <c r="E4" s="149">
        <f t="shared" ref="E4:G8" si="0">(D4-MIN(D$1:D$54))/(MAX(D$1:D$54)-MIN(D$1:D$54))</f>
        <v>0.8</v>
      </c>
      <c r="F4" s="142">
        <f>INDEX('Visa Dataset 2018_EAC'!$D$20:$I$20,MATCH('Score EAC'!C4,'Visa Dataset 2018_EAC'!$D$12:$I$12,0))</f>
        <v>1</v>
      </c>
      <c r="G4" s="149">
        <f t="shared" si="0"/>
        <v>0</v>
      </c>
      <c r="H4" s="142">
        <f>INDEX('Visa Dataset 2018_EAC'!$D$21:$I$21,MATCH('Score EAC'!C4,'Visa Dataset 2018_EAC'!$D$12:$I$12,0))</f>
        <v>0</v>
      </c>
      <c r="I4" s="149">
        <f t="shared" ref="I4:I8" si="1">1- (H4-MIN(H$3:H$8))/(MAX(H$3:H$8)-MIN(H$3:H$8))</f>
        <v>1</v>
      </c>
    </row>
    <row r="5" spans="2:9" x14ac:dyDescent="0.35">
      <c r="B5" t="s">
        <v>225</v>
      </c>
      <c r="C5" s="148" t="s">
        <v>73</v>
      </c>
      <c r="D5" s="142">
        <f>INDEX('Visa Dataset 2018_EAC'!$D$19:$I$19,MATCH('Score EAC'!C5,'Visa Dataset 2018_EAC'!$D$12:$I$12,0))</f>
        <v>5</v>
      </c>
      <c r="E5" s="149">
        <f t="shared" si="0"/>
        <v>1</v>
      </c>
      <c r="F5" s="142">
        <v>5</v>
      </c>
      <c r="G5" s="149">
        <f t="shared" si="0"/>
        <v>1</v>
      </c>
      <c r="H5" s="142">
        <f>INDEX('Visa Dataset 2018_EAC'!$D$21:$I$21,MATCH('Score EAC'!C5,'Visa Dataset 2018_EAC'!$D$12:$I$12,0))</f>
        <v>0</v>
      </c>
      <c r="I5" s="149">
        <f t="shared" si="1"/>
        <v>1</v>
      </c>
    </row>
    <row r="6" spans="2:9" x14ac:dyDescent="0.35">
      <c r="C6" s="148" t="s">
        <v>86</v>
      </c>
      <c r="D6" s="142">
        <f>INDEX('Visa Dataset 2018_EAC'!$D$19:$I$19,MATCH('Score EAC'!C6,'Visa Dataset 2018_EAC'!$D$12:$I$12,0))</f>
        <v>0</v>
      </c>
      <c r="E6" s="149">
        <f t="shared" si="0"/>
        <v>0</v>
      </c>
      <c r="F6" s="142">
        <f>INDEX('Visa Dataset 2018_EAC'!$D$20:$I$20,MATCH('Score EAC'!C6,'Visa Dataset 2018_EAC'!$D$12:$I$12,0))</f>
        <v>4</v>
      </c>
      <c r="G6" s="149">
        <f t="shared" si="0"/>
        <v>0.75</v>
      </c>
      <c r="H6" s="142">
        <f>INDEX('Visa Dataset 2018_EAC'!$D$21:$I$21,MATCH('Score EAC'!C6,'Visa Dataset 2018_EAC'!$D$12:$I$12,0))</f>
        <v>1</v>
      </c>
      <c r="I6" s="149">
        <f t="shared" si="1"/>
        <v>0</v>
      </c>
    </row>
    <row r="7" spans="2:9" x14ac:dyDescent="0.35">
      <c r="C7" s="148" t="s">
        <v>223</v>
      </c>
      <c r="D7" s="142">
        <f>INDEX('Visa Dataset 2018_EAC'!$D$19:$I$19,MATCH('Score EAC'!C7,'Visa Dataset 2018_EAC'!$D$12:$I$12,0))</f>
        <v>3</v>
      </c>
      <c r="E7" s="149">
        <f t="shared" si="0"/>
        <v>0.6</v>
      </c>
      <c r="F7" s="142">
        <f>INDEX('Visa Dataset 2018_EAC'!$D$20:$I$20,MATCH('Score EAC'!C7,'Visa Dataset 2018_EAC'!$D$12:$I$12,0))</f>
        <v>2</v>
      </c>
      <c r="G7" s="149">
        <f t="shared" si="0"/>
        <v>0.25</v>
      </c>
      <c r="H7" s="142">
        <f>INDEX('Visa Dataset 2018_EAC'!$D$21:$I$21,MATCH('Score EAC'!C7,'Visa Dataset 2018_EAC'!$D$12:$I$12,0))</f>
        <v>0</v>
      </c>
      <c r="I7" s="149">
        <f t="shared" si="1"/>
        <v>1</v>
      </c>
    </row>
    <row r="8" spans="2:9" x14ac:dyDescent="0.35">
      <c r="C8" s="148" t="s">
        <v>96</v>
      </c>
      <c r="D8" s="142">
        <f>INDEX('Visa Dataset 2018_EAC'!$D$19:$I$19,MATCH('Score EAC'!C8,'Visa Dataset 2018_EAC'!$D$12:$I$12,0))</f>
        <v>4</v>
      </c>
      <c r="E8" s="149">
        <f t="shared" si="0"/>
        <v>0.8</v>
      </c>
      <c r="F8" s="142">
        <f>INDEX('Visa Dataset 2018_EAC'!$D$20:$I$20,MATCH('Score EAC'!C8,'Visa Dataset 2018_EAC'!$D$12:$I$12,0))</f>
        <v>1</v>
      </c>
      <c r="G8" s="149">
        <f t="shared" si="0"/>
        <v>0</v>
      </c>
      <c r="H8" s="142">
        <f>INDEX('Visa Dataset 2018_EAC'!$D$21:$I$21,MATCH('Score EAC'!C8,'Visa Dataset 2018_EAC'!$D$12:$I$12,0))</f>
        <v>0</v>
      </c>
      <c r="I8" s="149">
        <f t="shared" si="1"/>
        <v>1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/>
  </sheetPr>
  <dimension ref="A1:Y25"/>
  <sheetViews>
    <sheetView zoomScale="90" zoomScaleNormal="90" workbookViewId="0">
      <pane xSplit="3" ySplit="12" topLeftCell="D13" activePane="bottomRight" state="frozen"/>
      <selection activeCell="C13" sqref="C13"/>
      <selection pane="topRight" activeCell="C13" sqref="C13"/>
      <selection pane="bottomLeft" activeCell="C13" sqref="C13"/>
      <selection pane="bottomRight" activeCell="R14" sqref="R14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4" width="3.54296875" style="15" bestFit="1" customWidth="1"/>
    <col min="5" max="11" width="4" style="15" bestFit="1" customWidth="1"/>
    <col min="12" max="12" width="3.54296875" style="15" customWidth="1"/>
    <col min="13" max="22" width="11.36328125" style="15"/>
    <col min="23" max="23" width="16.453125" style="15" customWidth="1"/>
    <col min="24" max="16384" width="11.36328125" style="15"/>
  </cols>
  <sheetData>
    <row r="1" spans="1:25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5" ht="15" customHeight="1" x14ac:dyDescent="0.35">
      <c r="A2" s="8"/>
      <c r="L2" s="16"/>
    </row>
    <row r="3" spans="1:25" hidden="1" x14ac:dyDescent="0.35">
      <c r="A3" s="8"/>
      <c r="L3" s="8"/>
    </row>
    <row r="4" spans="1:25" hidden="1" x14ac:dyDescent="0.35">
      <c r="A4" s="8"/>
      <c r="L4" s="8"/>
    </row>
    <row r="5" spans="1:25" hidden="1" x14ac:dyDescent="0.35">
      <c r="A5" s="8"/>
      <c r="L5" s="8"/>
    </row>
    <row r="6" spans="1:25" hidden="1" x14ac:dyDescent="0.35">
      <c r="A6" s="8"/>
      <c r="L6" s="8"/>
    </row>
    <row r="7" spans="1:25" ht="17.5" thickBot="1" x14ac:dyDescent="0.4">
      <c r="A7" s="8"/>
      <c r="C7" s="19"/>
      <c r="D7" s="20"/>
      <c r="L7" s="8"/>
    </row>
    <row r="8" spans="1:25" ht="22.5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80"/>
      <c r="K8" s="21">
        <v>1</v>
      </c>
      <c r="L8" s="8"/>
    </row>
    <row r="9" spans="1:25" ht="15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3"/>
      <c r="K9" s="22">
        <v>2</v>
      </c>
      <c r="L9" s="8"/>
    </row>
    <row r="10" spans="1:25" ht="15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6"/>
      <c r="K10" s="23">
        <v>3</v>
      </c>
      <c r="L10" s="8"/>
      <c r="P10" s="202" t="s">
        <v>206</v>
      </c>
      <c r="Q10" s="202"/>
      <c r="R10" s="202"/>
      <c r="S10" s="202"/>
    </row>
    <row r="11" spans="1:25" ht="28" thickBot="1" x14ac:dyDescent="0.4">
      <c r="A11" s="8"/>
      <c r="B11" s="24"/>
      <c r="C11" s="18" t="s">
        <v>110</v>
      </c>
      <c r="D11" s="25" t="s">
        <v>124</v>
      </c>
      <c r="E11" s="25" t="s">
        <v>128</v>
      </c>
      <c r="F11" s="25" t="s">
        <v>129</v>
      </c>
      <c r="G11" s="25" t="s">
        <v>135</v>
      </c>
      <c r="H11" s="25" t="s">
        <v>154</v>
      </c>
      <c r="I11" s="26" t="s">
        <v>156</v>
      </c>
      <c r="J11" s="25" t="s">
        <v>157</v>
      </c>
      <c r="K11" s="26" t="s">
        <v>162</v>
      </c>
      <c r="L11" s="8"/>
      <c r="P11" s="202"/>
      <c r="Q11" s="202"/>
      <c r="R11" s="202"/>
      <c r="S11" s="202"/>
    </row>
    <row r="12" spans="1:25" s="34" customFormat="1" ht="78" customHeight="1" thickBot="1" x14ac:dyDescent="0.4">
      <c r="A12" s="28"/>
      <c r="B12" s="29" t="s">
        <v>110</v>
      </c>
      <c r="C12" s="30" t="s">
        <v>1</v>
      </c>
      <c r="D12" s="31" t="s">
        <v>26</v>
      </c>
      <c r="E12" s="31" t="s">
        <v>33</v>
      </c>
      <c r="F12" s="31" t="s">
        <v>35</v>
      </c>
      <c r="G12" s="31" t="s">
        <v>45</v>
      </c>
      <c r="H12" s="31" t="s">
        <v>82</v>
      </c>
      <c r="I12" s="32" t="s">
        <v>86</v>
      </c>
      <c r="J12" s="31" t="s">
        <v>88</v>
      </c>
      <c r="K12" s="32" t="s">
        <v>96</v>
      </c>
      <c r="L12" s="28"/>
      <c r="P12" s="202"/>
      <c r="Q12" s="202"/>
      <c r="R12" s="202"/>
      <c r="S12" s="202"/>
      <c r="W12" s="205" t="s">
        <v>207</v>
      </c>
      <c r="X12" s="205"/>
      <c r="Y12" s="205"/>
    </row>
    <row r="13" spans="1:25" ht="16.25" customHeight="1" thickBot="1" x14ac:dyDescent="0.4">
      <c r="A13" s="8"/>
      <c r="B13" s="35" t="s">
        <v>124</v>
      </c>
      <c r="C13" s="36" t="s">
        <v>26</v>
      </c>
      <c r="D13" s="37"/>
      <c r="E13" s="37">
        <v>3</v>
      </c>
      <c r="F13" s="37">
        <v>1</v>
      </c>
      <c r="G13" s="37">
        <v>2</v>
      </c>
      <c r="H13" s="37">
        <v>2</v>
      </c>
      <c r="I13" s="37">
        <v>3</v>
      </c>
      <c r="J13" s="37">
        <v>3</v>
      </c>
      <c r="K13" s="37">
        <v>2</v>
      </c>
      <c r="L13" s="8"/>
      <c r="O13" s="93" t="s">
        <v>1</v>
      </c>
      <c r="P13" s="94" t="s">
        <v>107</v>
      </c>
      <c r="Q13" s="94" t="s">
        <v>192</v>
      </c>
      <c r="R13" s="94" t="s">
        <v>193</v>
      </c>
      <c r="S13" s="95" t="s">
        <v>194</v>
      </c>
      <c r="T13" s="96" t="s">
        <v>170</v>
      </c>
      <c r="W13" s="93" t="s">
        <v>1</v>
      </c>
      <c r="X13" s="94" t="s">
        <v>208</v>
      </c>
      <c r="Y13" s="94" t="s">
        <v>209</v>
      </c>
    </row>
    <row r="14" spans="1:25" x14ac:dyDescent="0.35">
      <c r="A14" s="8"/>
      <c r="B14" s="35" t="s">
        <v>128</v>
      </c>
      <c r="C14" s="36" t="s">
        <v>33</v>
      </c>
      <c r="D14" s="37">
        <v>2</v>
      </c>
      <c r="E14" s="37"/>
      <c r="F14" s="37">
        <v>3</v>
      </c>
      <c r="G14" s="37">
        <v>3</v>
      </c>
      <c r="H14" s="37">
        <v>2</v>
      </c>
      <c r="I14" s="37">
        <v>3</v>
      </c>
      <c r="J14" s="37">
        <v>3</v>
      </c>
      <c r="K14" s="37">
        <v>1</v>
      </c>
      <c r="L14" s="8"/>
      <c r="O14" s="97" t="s">
        <v>26</v>
      </c>
      <c r="P14" s="98">
        <v>0</v>
      </c>
      <c r="Q14" s="98">
        <v>3</v>
      </c>
      <c r="R14" s="98">
        <v>0</v>
      </c>
      <c r="S14" s="99">
        <v>4</v>
      </c>
      <c r="T14" s="100">
        <f>SUM(P14:S14)</f>
        <v>7</v>
      </c>
      <c r="W14" s="97" t="s">
        <v>26</v>
      </c>
      <c r="X14" s="98">
        <f>INDEX('[8]Score Analysis 2018'!$F$14:$F$67,MATCH($W14,'[8]Score Analysis 2018'!$B$14:$B$67,0))</f>
        <v>0.80000000000000016</v>
      </c>
      <c r="Y14" s="98">
        <f>INDEX('[8]Score Analysis 2018'!$G$14:$G$67,MATCH($W14,'[8]Score Analysis 2018'!$B$14:$B$67,0))</f>
        <v>14</v>
      </c>
    </row>
    <row r="15" spans="1:25" x14ac:dyDescent="0.35">
      <c r="A15" s="8"/>
      <c r="B15" s="35" t="s">
        <v>129</v>
      </c>
      <c r="C15" s="36" t="s">
        <v>35</v>
      </c>
      <c r="D15" s="37">
        <v>2</v>
      </c>
      <c r="E15" s="37">
        <v>3</v>
      </c>
      <c r="F15" s="37"/>
      <c r="G15" s="37">
        <v>1</v>
      </c>
      <c r="H15" s="37">
        <v>2</v>
      </c>
      <c r="I15" s="37">
        <v>3</v>
      </c>
      <c r="J15" s="37">
        <v>3</v>
      </c>
      <c r="K15" s="37">
        <v>2</v>
      </c>
      <c r="L15" s="8"/>
      <c r="O15" s="101" t="s">
        <v>33</v>
      </c>
      <c r="P15" s="102">
        <v>1</v>
      </c>
      <c r="Q15" s="102">
        <v>0</v>
      </c>
      <c r="R15" s="102">
        <v>3</v>
      </c>
      <c r="S15" s="103">
        <v>3</v>
      </c>
      <c r="T15" s="104">
        <v>7</v>
      </c>
      <c r="W15" s="101" t="s">
        <v>33</v>
      </c>
      <c r="X15" s="98">
        <f>INDEX('[8]Score Analysis 2018'!$F$14:$F$67,MATCH($W15,'[8]Score Analysis 2018'!$B$14:$B$67,0))</f>
        <v>3.3962264150943396E-2</v>
      </c>
      <c r="Y15" s="98">
        <f>INDEX('[8]Score Analysis 2018'!$G$14:$G$67,MATCH($W15,'[8]Score Analysis 2018'!$B$14:$B$67,0))</f>
        <v>51</v>
      </c>
    </row>
    <row r="16" spans="1:25" x14ac:dyDescent="0.35">
      <c r="A16" s="8"/>
      <c r="B16" s="35" t="s">
        <v>135</v>
      </c>
      <c r="C16" s="36" t="s">
        <v>45</v>
      </c>
      <c r="D16" s="37">
        <v>2</v>
      </c>
      <c r="E16" s="37">
        <v>3</v>
      </c>
      <c r="F16" s="37">
        <v>1</v>
      </c>
      <c r="G16" s="37"/>
      <c r="H16" s="37">
        <v>2</v>
      </c>
      <c r="I16" s="37">
        <v>2</v>
      </c>
      <c r="J16" s="37">
        <v>2</v>
      </c>
      <c r="K16" s="37">
        <v>1</v>
      </c>
      <c r="L16" s="8"/>
      <c r="O16" s="101" t="s">
        <v>35</v>
      </c>
      <c r="P16" s="102">
        <v>1</v>
      </c>
      <c r="Q16" s="102">
        <v>0</v>
      </c>
      <c r="R16" s="102">
        <v>3</v>
      </c>
      <c r="S16" s="103">
        <v>3</v>
      </c>
      <c r="T16" s="104">
        <v>7</v>
      </c>
      <c r="W16" s="101" t="s">
        <v>35</v>
      </c>
      <c r="X16" s="98">
        <f>INDEX('[8]Score Analysis 2018'!$F$14:$F$67,MATCH($W16,'[8]Score Analysis 2018'!$B$14:$B$67,0))</f>
        <v>5.2830188679245278E-2</v>
      </c>
      <c r="Y16" s="98">
        <f>INDEX('[8]Score Analysis 2018'!$G$14:$G$67,MATCH($W16,'[8]Score Analysis 2018'!$B$14:$B$67,0))</f>
        <v>50</v>
      </c>
    </row>
    <row r="17" spans="1:25" x14ac:dyDescent="0.35">
      <c r="A17" s="8"/>
      <c r="B17" s="35" t="s">
        <v>154</v>
      </c>
      <c r="C17" s="36" t="s">
        <v>82</v>
      </c>
      <c r="D17" s="37">
        <v>2</v>
      </c>
      <c r="E17" s="37">
        <v>3</v>
      </c>
      <c r="F17" s="37">
        <v>3</v>
      </c>
      <c r="G17" s="37">
        <v>3</v>
      </c>
      <c r="H17" s="37"/>
      <c r="I17" s="37">
        <v>3</v>
      </c>
      <c r="J17" s="37">
        <v>3</v>
      </c>
      <c r="K17" s="37">
        <v>3</v>
      </c>
      <c r="L17" s="8"/>
      <c r="O17" s="101" t="s">
        <v>45</v>
      </c>
      <c r="P17" s="102">
        <v>2</v>
      </c>
      <c r="Q17" s="102">
        <v>3</v>
      </c>
      <c r="R17" s="102">
        <v>1</v>
      </c>
      <c r="S17" s="103">
        <v>1</v>
      </c>
      <c r="T17" s="104">
        <v>7</v>
      </c>
      <c r="W17" s="101" t="s">
        <v>45</v>
      </c>
      <c r="X17" s="98">
        <f>INDEX('[8]Score Analysis 2018'!$F$14:$F$67,MATCH($W17,'[8]Score Analysis 2018'!$B$14:$B$67,0))</f>
        <v>0.83773584905660392</v>
      </c>
      <c r="Y17" s="98">
        <f>INDEX('[8]Score Analysis 2018'!$G$14:$G$67,MATCH($W17,'[8]Score Analysis 2018'!$B$14:$B$67,0))</f>
        <v>9</v>
      </c>
    </row>
    <row r="18" spans="1:25" x14ac:dyDescent="0.35">
      <c r="A18" s="8"/>
      <c r="B18" s="35" t="s">
        <v>156</v>
      </c>
      <c r="C18" s="36" t="s">
        <v>86</v>
      </c>
      <c r="D18" s="37">
        <v>2</v>
      </c>
      <c r="E18" s="37">
        <v>3</v>
      </c>
      <c r="F18" s="37">
        <v>3</v>
      </c>
      <c r="G18" s="37">
        <v>2</v>
      </c>
      <c r="H18" s="37">
        <v>2</v>
      </c>
      <c r="I18" s="37"/>
      <c r="J18" s="37">
        <v>3</v>
      </c>
      <c r="K18" s="37">
        <v>2</v>
      </c>
      <c r="L18" s="8"/>
      <c r="O18" s="101" t="s">
        <v>82</v>
      </c>
      <c r="P18" s="102">
        <v>0</v>
      </c>
      <c r="Q18" s="102">
        <v>1</v>
      </c>
      <c r="R18" s="102">
        <v>0</v>
      </c>
      <c r="S18" s="103">
        <v>6</v>
      </c>
      <c r="T18" s="104">
        <v>7</v>
      </c>
      <c r="W18" s="101" t="s">
        <v>82</v>
      </c>
      <c r="X18" s="98">
        <f>INDEX('[8]Score Analysis 2018'!$F$14:$F$67,MATCH($W18,'[8]Score Analysis 2018'!$B$14:$B$67,0))</f>
        <v>0.80000000000000016</v>
      </c>
      <c r="Y18" s="98">
        <f>INDEX('[8]Score Analysis 2018'!$G$14:$G$67,MATCH($W18,'[8]Score Analysis 2018'!$B$14:$B$67,0))</f>
        <v>14</v>
      </c>
    </row>
    <row r="19" spans="1:25" x14ac:dyDescent="0.35">
      <c r="A19" s="8"/>
      <c r="B19" s="35" t="s">
        <v>157</v>
      </c>
      <c r="C19" s="36" t="s">
        <v>88</v>
      </c>
      <c r="D19" s="37">
        <v>2</v>
      </c>
      <c r="E19" s="37">
        <v>2</v>
      </c>
      <c r="F19" s="37">
        <v>3</v>
      </c>
      <c r="G19" s="37">
        <v>2</v>
      </c>
      <c r="H19" s="37">
        <v>2</v>
      </c>
      <c r="I19" s="37">
        <v>3</v>
      </c>
      <c r="J19" s="37"/>
      <c r="K19" s="37">
        <v>2</v>
      </c>
      <c r="L19" s="8"/>
      <c r="O19" s="101" t="s">
        <v>86</v>
      </c>
      <c r="P19" s="102">
        <v>0</v>
      </c>
      <c r="Q19" s="102">
        <v>2</v>
      </c>
      <c r="R19" s="102">
        <v>3</v>
      </c>
      <c r="S19" s="103">
        <v>2</v>
      </c>
      <c r="T19" s="104">
        <v>7</v>
      </c>
      <c r="W19" s="101" t="s">
        <v>86</v>
      </c>
      <c r="X19" s="98">
        <f>INDEX('[8]Score Analysis 2018'!$F$14:$F$67,MATCH($W19,'[8]Score Analysis 2018'!$B$14:$B$67,0))</f>
        <v>7.5471698113207544E-2</v>
      </c>
      <c r="Y19" s="98">
        <f>INDEX('[8]Score Analysis 2018'!$G$14:$G$67,MATCH($W19,'[8]Score Analysis 2018'!$B$14:$B$67,0))</f>
        <v>48</v>
      </c>
    </row>
    <row r="20" spans="1:25" ht="15" thickBot="1" x14ac:dyDescent="0.4">
      <c r="A20" s="8"/>
      <c r="B20" s="35" t="s">
        <v>162</v>
      </c>
      <c r="C20" s="36" t="s">
        <v>96</v>
      </c>
      <c r="D20" s="37">
        <v>2</v>
      </c>
      <c r="E20" s="37">
        <v>1</v>
      </c>
      <c r="F20" s="37">
        <v>3</v>
      </c>
      <c r="G20" s="37">
        <v>1</v>
      </c>
      <c r="H20" s="37">
        <v>2</v>
      </c>
      <c r="I20" s="37">
        <v>2</v>
      </c>
      <c r="J20" s="37">
        <v>3</v>
      </c>
      <c r="K20" s="37"/>
      <c r="L20" s="8"/>
      <c r="O20" s="101" t="s">
        <v>88</v>
      </c>
      <c r="P20" s="102">
        <v>0</v>
      </c>
      <c r="Q20" s="102">
        <v>1</v>
      </c>
      <c r="R20" s="102">
        <v>2</v>
      </c>
      <c r="S20" s="103">
        <v>4</v>
      </c>
      <c r="T20" s="104">
        <v>7</v>
      </c>
      <c r="W20" s="101" t="s">
        <v>88</v>
      </c>
      <c r="X20" s="98">
        <f>INDEX('[8]Score Analysis 2018'!$F$14:$F$67,MATCH($W20,'[8]Score Analysis 2018'!$B$14:$B$67,0))</f>
        <v>1.509433962264151E-2</v>
      </c>
      <c r="Y20" s="98">
        <f>INDEX('[8]Score Analysis 2018'!$G$14:$G$67,MATCH($W20,'[8]Score Analysis 2018'!$B$14:$B$67,0))</f>
        <v>53</v>
      </c>
    </row>
    <row r="21" spans="1:25" ht="15" thickBot="1" x14ac:dyDescent="0.4">
      <c r="A21" s="8"/>
      <c r="B21" s="42"/>
      <c r="C21" s="42" t="s">
        <v>167</v>
      </c>
      <c r="D21" s="44">
        <f t="shared" ref="D21:K21" si="0">COUNTIF(D$13:D$20,1)</f>
        <v>0</v>
      </c>
      <c r="E21" s="44">
        <f t="shared" si="0"/>
        <v>1</v>
      </c>
      <c r="F21" s="44">
        <f t="shared" si="0"/>
        <v>2</v>
      </c>
      <c r="G21" s="44">
        <f t="shared" si="0"/>
        <v>2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2</v>
      </c>
      <c r="L21" s="8"/>
      <c r="O21" s="101" t="s">
        <v>96</v>
      </c>
      <c r="P21" s="102">
        <v>2</v>
      </c>
      <c r="Q21" s="102">
        <v>2</v>
      </c>
      <c r="R21" s="102">
        <v>0</v>
      </c>
      <c r="S21" s="103">
        <v>3</v>
      </c>
      <c r="T21" s="106">
        <v>7</v>
      </c>
      <c r="W21" s="101" t="s">
        <v>96</v>
      </c>
      <c r="X21" s="98">
        <f>INDEX('[8]Score Analysis 2018'!$F$14:$F$67,MATCH($W21,'[8]Score Analysis 2018'!$B$14:$B$67,0))</f>
        <v>0.85283018867924532</v>
      </c>
      <c r="Y21" s="98">
        <f>INDEX('[8]Score Analysis 2018'!$G$14:$G$67,MATCH($W21,'[8]Score Analysis 2018'!$B$14:$B$67,0))</f>
        <v>5</v>
      </c>
    </row>
    <row r="22" spans="1:25" ht="15" thickBot="1" x14ac:dyDescent="0.4">
      <c r="A22" s="8"/>
      <c r="B22" s="42"/>
      <c r="C22" s="42" t="s">
        <v>168</v>
      </c>
      <c r="D22" s="38">
        <f t="shared" ref="D22:K22" si="1">COUNTIF(D$13:D$20,2)</f>
        <v>7</v>
      </c>
      <c r="E22" s="38">
        <f t="shared" si="1"/>
        <v>1</v>
      </c>
      <c r="F22" s="38">
        <f t="shared" si="1"/>
        <v>0</v>
      </c>
      <c r="G22" s="38">
        <f t="shared" si="1"/>
        <v>3</v>
      </c>
      <c r="H22" s="38">
        <f t="shared" si="1"/>
        <v>7</v>
      </c>
      <c r="I22" s="38">
        <f t="shared" si="1"/>
        <v>2</v>
      </c>
      <c r="J22" s="38">
        <f t="shared" si="1"/>
        <v>1</v>
      </c>
      <c r="K22" s="38">
        <f t="shared" si="1"/>
        <v>4</v>
      </c>
      <c r="L22" s="8"/>
      <c r="O22" s="107" t="s">
        <v>210</v>
      </c>
      <c r="P22" s="108">
        <f>SUM(P14:P21)/2</f>
        <v>3</v>
      </c>
      <c r="Q22" s="108">
        <f t="shared" ref="Q22:S22" si="2">SUM(Q14:Q21)/2</f>
        <v>6</v>
      </c>
      <c r="R22" s="108">
        <f t="shared" si="2"/>
        <v>6</v>
      </c>
      <c r="S22" s="108">
        <f t="shared" si="2"/>
        <v>13</v>
      </c>
      <c r="T22" s="109"/>
      <c r="W22" s="107" t="s">
        <v>210</v>
      </c>
      <c r="X22" s="108">
        <f>SUM(X14:X21)/8</f>
        <v>0.43349056603773595</v>
      </c>
      <c r="Y22" s="108"/>
    </row>
    <row r="23" spans="1:25" ht="15" thickBot="1" x14ac:dyDescent="0.4">
      <c r="A23" s="8"/>
      <c r="B23" s="42"/>
      <c r="C23" s="42" t="s">
        <v>169</v>
      </c>
      <c r="D23" s="38">
        <f t="shared" ref="D23:K23" si="3">COUNTIF(D$13:D$20,3)</f>
        <v>0</v>
      </c>
      <c r="E23" s="38">
        <f t="shared" si="3"/>
        <v>5</v>
      </c>
      <c r="F23" s="38">
        <f t="shared" si="3"/>
        <v>5</v>
      </c>
      <c r="G23" s="38">
        <f t="shared" si="3"/>
        <v>2</v>
      </c>
      <c r="H23" s="38">
        <f t="shared" si="3"/>
        <v>0</v>
      </c>
      <c r="I23" s="38">
        <f t="shared" si="3"/>
        <v>5</v>
      </c>
      <c r="J23" s="38">
        <f t="shared" si="3"/>
        <v>6</v>
      </c>
      <c r="K23" s="38">
        <f t="shared" si="3"/>
        <v>1</v>
      </c>
      <c r="L23" s="8"/>
      <c r="W23" s="107" t="s">
        <v>211</v>
      </c>
      <c r="X23" s="150">
        <f>STDEV(X14:X21)</f>
        <v>0.41673499583829576</v>
      </c>
      <c r="Y23" s="108"/>
    </row>
    <row r="24" spans="1:25" ht="15" thickBot="1" x14ac:dyDescent="0.4">
      <c r="A24" s="8"/>
      <c r="B24" s="46"/>
      <c r="C24" s="46" t="s">
        <v>170</v>
      </c>
      <c r="D24" s="48">
        <f t="shared" ref="D24:K24" si="4">SUM(D21:D23)</f>
        <v>7</v>
      </c>
      <c r="E24" s="48">
        <f t="shared" si="4"/>
        <v>7</v>
      </c>
      <c r="F24" s="48">
        <f t="shared" si="4"/>
        <v>7</v>
      </c>
      <c r="G24" s="48">
        <f t="shared" si="4"/>
        <v>7</v>
      </c>
      <c r="H24" s="48">
        <f t="shared" si="4"/>
        <v>7</v>
      </c>
      <c r="I24" s="48">
        <f t="shared" si="4"/>
        <v>7</v>
      </c>
      <c r="J24" s="48">
        <f t="shared" si="4"/>
        <v>7</v>
      </c>
      <c r="K24" s="48">
        <f t="shared" si="4"/>
        <v>7</v>
      </c>
      <c r="L24" s="8"/>
      <c r="W24" s="107" t="s">
        <v>212</v>
      </c>
      <c r="X24" s="151">
        <f>X23/X22</f>
        <v>0.96134732445830995</v>
      </c>
      <c r="Y24" s="108"/>
    </row>
    <row r="25" spans="1:25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mergeCells count="7">
    <mergeCell ref="W12:Y12"/>
    <mergeCell ref="B8:B10"/>
    <mergeCell ref="C8:C10"/>
    <mergeCell ref="D8:J8"/>
    <mergeCell ref="D9:J9"/>
    <mergeCell ref="D10:J10"/>
    <mergeCell ref="P10:S12"/>
  </mergeCells>
  <conditionalFormatting sqref="D13:K20">
    <cfRule type="cellIs" dxfId="31" priority="13" operator="equal">
      <formula>0</formula>
    </cfRule>
    <cfRule type="cellIs" dxfId="30" priority="14" operator="equal">
      <formula>3</formula>
    </cfRule>
    <cfRule type="cellIs" dxfId="29" priority="15" operator="equal">
      <formula>2</formula>
    </cfRule>
    <cfRule type="cellIs" dxfId="28" priority="16" operator="equal">
      <formula>1</formula>
    </cfRule>
  </conditionalFormatting>
  <conditionalFormatting sqref="K8">
    <cfRule type="cellIs" dxfId="27" priority="9" operator="equal">
      <formula>" "</formula>
    </cfRule>
    <cfRule type="cellIs" dxfId="26" priority="10" operator="equal">
      <formula>3</formula>
    </cfRule>
    <cfRule type="cellIs" dxfId="25" priority="11" operator="equal">
      <formula>2</formula>
    </cfRule>
    <cfRule type="cellIs" dxfId="24" priority="12" operator="equal">
      <formula>1</formula>
    </cfRule>
  </conditionalFormatting>
  <conditionalFormatting sqref="K9">
    <cfRule type="cellIs" dxfId="23" priority="5" operator="equal">
      <formula>" "</formula>
    </cfRule>
    <cfRule type="cellIs" dxfId="22" priority="6" operator="equal">
      <formula>3</formula>
    </cfRule>
    <cfRule type="cellIs" dxfId="21" priority="7" operator="equal">
      <formula>2</formula>
    </cfRule>
    <cfRule type="cellIs" dxfId="20" priority="8" operator="equal">
      <formula>1</formula>
    </cfRule>
  </conditionalFormatting>
  <conditionalFormatting sqref="K10">
    <cfRule type="cellIs" dxfId="19" priority="1" operator="equal">
      <formula>" "</formula>
    </cfRule>
    <cfRule type="cellIs" dxfId="18" priority="2" operator="equal">
      <formula>3</formula>
    </cfRule>
    <cfRule type="cellIs" dxfId="17" priority="3" operator="equal">
      <formula>2</formula>
    </cfRule>
    <cfRule type="cellIs" dxfId="16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BP73"/>
  <sheetViews>
    <sheetView zoomScale="85" zoomScaleNormal="85" workbookViewId="0">
      <pane xSplit="3" ySplit="12" topLeftCell="N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11.36328125" defaultRowHeight="14.5" x14ac:dyDescent="0.35"/>
  <cols>
    <col min="1" max="1" width="3.54296875" style="15" customWidth="1"/>
    <col min="2" max="2" width="6.6328125" style="15" customWidth="1"/>
    <col min="3" max="3" width="18.26953125" style="15" bestFit="1" customWidth="1"/>
    <col min="4" max="4" width="3.54296875" style="15" customWidth="1"/>
    <col min="5" max="5" width="3.54296875" style="15" bestFit="1" customWidth="1"/>
    <col min="6" max="6" width="3.26953125" style="15" customWidth="1"/>
    <col min="7" max="17" width="3.54296875" style="15" bestFit="1" customWidth="1"/>
    <col min="18" max="24" width="4" style="15" bestFit="1" customWidth="1"/>
    <col min="25" max="25" width="4.36328125" style="15" bestFit="1" customWidth="1"/>
    <col min="26" max="26" width="4" style="15" bestFit="1" customWidth="1"/>
    <col min="27" max="27" width="3.54296875" style="15" bestFit="1" customWidth="1"/>
    <col min="28" max="36" width="4" style="15" bestFit="1" customWidth="1"/>
    <col min="37" max="37" width="3.54296875" style="15" bestFit="1" customWidth="1"/>
    <col min="38" max="43" width="4" style="15" bestFit="1" customWidth="1"/>
    <col min="44" max="44" width="4" style="18" bestFit="1" customWidth="1"/>
    <col min="45" max="45" width="3.54296875" style="15" bestFit="1" customWidth="1"/>
    <col min="46" max="57" width="4" style="15" bestFit="1" customWidth="1"/>
    <col min="58" max="58" width="3.54296875" style="15" customWidth="1"/>
    <col min="59" max="60" width="4.36328125" style="15" customWidth="1"/>
    <col min="61" max="61" width="4.08984375" style="15" customWidth="1"/>
    <col min="62" max="16384" width="11.36328125" style="15"/>
  </cols>
  <sheetData>
    <row r="1" spans="1:68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14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68" ht="26.25" customHeight="1" thickBot="1" x14ac:dyDescent="0.4">
      <c r="A2" s="8"/>
      <c r="D2" s="169" t="s">
        <v>103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1"/>
      <c r="BF2" s="16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3" customHeight="1" x14ac:dyDescent="0.35">
      <c r="A3" s="8"/>
      <c r="BF3" s="8"/>
    </row>
    <row r="4" spans="1:68" ht="13" customHeight="1" x14ac:dyDescent="0.35">
      <c r="A4" s="8"/>
      <c r="X4" s="11"/>
      <c r="BF4" s="8"/>
    </row>
    <row r="5" spans="1:68" ht="13" customHeight="1" x14ac:dyDescent="0.35">
      <c r="A5" s="8"/>
      <c r="X5" s="11"/>
      <c r="BF5" s="8"/>
    </row>
    <row r="6" spans="1:68" ht="23.5" customHeight="1" x14ac:dyDescent="0.35">
      <c r="A6" s="8"/>
      <c r="BF6" s="8"/>
    </row>
    <row r="7" spans="1:68" ht="21.75" customHeight="1" thickBot="1" x14ac:dyDescent="0.4">
      <c r="A7" s="8"/>
      <c r="C7" s="19" t="s">
        <v>104</v>
      </c>
      <c r="D7" s="20" t="s">
        <v>105</v>
      </c>
      <c r="BF7" s="8"/>
    </row>
    <row r="8" spans="1:68" ht="13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80"/>
      <c r="K8" s="21">
        <v>1</v>
      </c>
      <c r="BF8" s="8"/>
    </row>
    <row r="9" spans="1:68" ht="13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3"/>
      <c r="K9" s="22">
        <v>2</v>
      </c>
      <c r="BF9" s="8"/>
    </row>
    <row r="10" spans="1:68" ht="13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6"/>
      <c r="K10" s="23">
        <v>3</v>
      </c>
      <c r="BF10" s="8"/>
    </row>
    <row r="11" spans="1:68" ht="27.5" customHeight="1" thickBot="1" x14ac:dyDescent="0.4">
      <c r="A11" s="8"/>
      <c r="B11" s="24"/>
      <c r="C11" s="18" t="s">
        <v>110</v>
      </c>
      <c r="D11" s="25" t="s">
        <v>111</v>
      </c>
      <c r="E11" s="25" t="s">
        <v>112</v>
      </c>
      <c r="F11" s="25" t="s">
        <v>113</v>
      </c>
      <c r="G11" s="25" t="s">
        <v>114</v>
      </c>
      <c r="H11" s="26" t="s">
        <v>115</v>
      </c>
      <c r="I11" s="25" t="s">
        <v>116</v>
      </c>
      <c r="J11" s="25" t="s">
        <v>117</v>
      </c>
      <c r="K11" s="25" t="s">
        <v>118</v>
      </c>
      <c r="L11" s="25" t="s">
        <v>119</v>
      </c>
      <c r="M11" s="25" t="s">
        <v>120</v>
      </c>
      <c r="N11" s="25" t="s">
        <v>121</v>
      </c>
      <c r="O11" s="25" t="s">
        <v>122</v>
      </c>
      <c r="P11" s="25" t="s">
        <v>123</v>
      </c>
      <c r="Q11" s="25" t="s">
        <v>124</v>
      </c>
      <c r="R11" s="25" t="s">
        <v>125</v>
      </c>
      <c r="S11" s="25" t="s">
        <v>126</v>
      </c>
      <c r="T11" s="25" t="s">
        <v>127</v>
      </c>
      <c r="U11" s="25" t="s">
        <v>128</v>
      </c>
      <c r="V11" s="25" t="s">
        <v>129</v>
      </c>
      <c r="W11" s="26" t="s">
        <v>130</v>
      </c>
      <c r="X11" s="25" t="s">
        <v>131</v>
      </c>
      <c r="Y11" s="25" t="s">
        <v>132</v>
      </c>
      <c r="Z11" s="25" t="s">
        <v>133</v>
      </c>
      <c r="AA11" s="25" t="s">
        <v>134</v>
      </c>
      <c r="AB11" s="25" t="s">
        <v>135</v>
      </c>
      <c r="AC11" s="25" t="s">
        <v>136</v>
      </c>
      <c r="AD11" s="25" t="s">
        <v>137</v>
      </c>
      <c r="AE11" s="25" t="s">
        <v>138</v>
      </c>
      <c r="AF11" s="25" t="s">
        <v>139</v>
      </c>
      <c r="AG11" s="25" t="s">
        <v>140</v>
      </c>
      <c r="AH11" s="25" t="s">
        <v>141</v>
      </c>
      <c r="AI11" s="25" t="s">
        <v>142</v>
      </c>
      <c r="AJ11" s="25" t="s">
        <v>143</v>
      </c>
      <c r="AK11" s="25" t="s">
        <v>144</v>
      </c>
      <c r="AL11" s="25" t="s">
        <v>145</v>
      </c>
      <c r="AM11" s="25" t="s">
        <v>146</v>
      </c>
      <c r="AN11" s="25" t="s">
        <v>147</v>
      </c>
      <c r="AO11" s="25" t="s">
        <v>148</v>
      </c>
      <c r="AP11" s="25" t="s">
        <v>149</v>
      </c>
      <c r="AQ11" s="25" t="s">
        <v>150</v>
      </c>
      <c r="AR11" s="25" t="s">
        <v>151</v>
      </c>
      <c r="AS11" s="25" t="s">
        <v>152</v>
      </c>
      <c r="AT11" s="25" t="s">
        <v>153</v>
      </c>
      <c r="AU11" s="25" t="s">
        <v>154</v>
      </c>
      <c r="AV11" s="25" t="s">
        <v>155</v>
      </c>
      <c r="AW11" s="26" t="s">
        <v>156</v>
      </c>
      <c r="AX11" s="25" t="s">
        <v>157</v>
      </c>
      <c r="AY11" s="25" t="s">
        <v>158</v>
      </c>
      <c r="AZ11" s="26" t="s">
        <v>159</v>
      </c>
      <c r="BA11" s="25" t="s">
        <v>160</v>
      </c>
      <c r="BB11" s="25" t="s">
        <v>161</v>
      </c>
      <c r="BC11" s="26" t="s">
        <v>162</v>
      </c>
      <c r="BD11" s="25" t="s">
        <v>163</v>
      </c>
      <c r="BE11" s="27" t="s">
        <v>164</v>
      </c>
      <c r="BF11" s="8"/>
    </row>
    <row r="12" spans="1:68" s="34" customFormat="1" ht="62.75" customHeight="1" thickBot="1" x14ac:dyDescent="0.4">
      <c r="A12" s="28"/>
      <c r="B12" s="29" t="s">
        <v>110</v>
      </c>
      <c r="C12" s="30" t="s">
        <v>1</v>
      </c>
      <c r="D12" s="31" t="s">
        <v>4</v>
      </c>
      <c r="E12" s="31" t="s">
        <v>6</v>
      </c>
      <c r="F12" s="31" t="s">
        <v>8</v>
      </c>
      <c r="G12" s="31" t="s">
        <v>10</v>
      </c>
      <c r="H12" s="32" t="s">
        <v>12</v>
      </c>
      <c r="I12" s="31" t="s">
        <v>14</v>
      </c>
      <c r="J12" s="31" t="s">
        <v>16</v>
      </c>
      <c r="K12" s="31" t="s">
        <v>220</v>
      </c>
      <c r="L12" s="31" t="s">
        <v>165</v>
      </c>
      <c r="M12" s="31" t="s">
        <v>20</v>
      </c>
      <c r="N12" s="31" t="s">
        <v>22</v>
      </c>
      <c r="O12" s="31" t="s">
        <v>222</v>
      </c>
      <c r="P12" s="31" t="s">
        <v>219</v>
      </c>
      <c r="Q12" s="31" t="s">
        <v>26</v>
      </c>
      <c r="R12" s="31" t="s">
        <v>166</v>
      </c>
      <c r="S12" s="31" t="s">
        <v>29</v>
      </c>
      <c r="T12" s="31" t="s">
        <v>31</v>
      </c>
      <c r="U12" s="31" t="s">
        <v>33</v>
      </c>
      <c r="V12" s="31" t="s">
        <v>35</v>
      </c>
      <c r="W12" s="32" t="s">
        <v>37</v>
      </c>
      <c r="X12" s="31" t="s">
        <v>215</v>
      </c>
      <c r="Y12" s="31" t="s">
        <v>40</v>
      </c>
      <c r="Z12" s="31" t="s">
        <v>42</v>
      </c>
      <c r="AA12" s="31" t="s">
        <v>218</v>
      </c>
      <c r="AB12" s="31" t="s">
        <v>45</v>
      </c>
      <c r="AC12" s="31" t="s">
        <v>47</v>
      </c>
      <c r="AD12" s="31" t="s">
        <v>49</v>
      </c>
      <c r="AE12" s="31" t="s">
        <v>51</v>
      </c>
      <c r="AF12" s="31" t="s">
        <v>53</v>
      </c>
      <c r="AG12" s="31" t="s">
        <v>55</v>
      </c>
      <c r="AH12" s="31" t="s">
        <v>57</v>
      </c>
      <c r="AI12" s="31" t="s">
        <v>59</v>
      </c>
      <c r="AJ12" s="31" t="s">
        <v>61</v>
      </c>
      <c r="AK12" s="31" t="s">
        <v>63</v>
      </c>
      <c r="AL12" s="31" t="s">
        <v>65</v>
      </c>
      <c r="AM12" s="31" t="s">
        <v>67</v>
      </c>
      <c r="AN12" s="31" t="s">
        <v>69</v>
      </c>
      <c r="AO12" s="31" t="s">
        <v>71</v>
      </c>
      <c r="AP12" s="31" t="s">
        <v>73</v>
      </c>
      <c r="AQ12" s="31" t="s">
        <v>217</v>
      </c>
      <c r="AR12" s="31" t="s">
        <v>76</v>
      </c>
      <c r="AS12" s="31" t="s">
        <v>78</v>
      </c>
      <c r="AT12" s="31" t="s">
        <v>80</v>
      </c>
      <c r="AU12" s="31" t="s">
        <v>82</v>
      </c>
      <c r="AV12" s="31" t="s">
        <v>84</v>
      </c>
      <c r="AW12" s="32" t="s">
        <v>86</v>
      </c>
      <c r="AX12" s="31" t="s">
        <v>88</v>
      </c>
      <c r="AY12" s="31" t="s">
        <v>228</v>
      </c>
      <c r="AZ12" s="32" t="s">
        <v>223</v>
      </c>
      <c r="BA12" s="31" t="s">
        <v>92</v>
      </c>
      <c r="BB12" s="31" t="s">
        <v>94</v>
      </c>
      <c r="BC12" s="32" t="s">
        <v>96</v>
      </c>
      <c r="BD12" s="31" t="s">
        <v>99</v>
      </c>
      <c r="BE12" s="33" t="s">
        <v>101</v>
      </c>
      <c r="BF12" s="28"/>
    </row>
    <row r="13" spans="1:68" x14ac:dyDescent="0.35">
      <c r="A13" s="8"/>
      <c r="B13" s="35" t="s">
        <v>111</v>
      </c>
      <c r="C13" s="36" t="s">
        <v>4</v>
      </c>
      <c r="D13" s="37"/>
      <c r="E13" s="37">
        <v>3</v>
      </c>
      <c r="F13" s="37">
        <v>1</v>
      </c>
      <c r="G13" s="37">
        <v>3</v>
      </c>
      <c r="H13" s="37">
        <v>3</v>
      </c>
      <c r="I13" s="37">
        <v>3</v>
      </c>
      <c r="J13" s="37">
        <v>3</v>
      </c>
      <c r="K13" s="37">
        <v>2</v>
      </c>
      <c r="L13" s="37">
        <v>3</v>
      </c>
      <c r="M13" s="37">
        <v>3</v>
      </c>
      <c r="N13" s="37">
        <v>2</v>
      </c>
      <c r="O13" s="37">
        <v>3</v>
      </c>
      <c r="P13" s="37">
        <v>3</v>
      </c>
      <c r="Q13" s="37">
        <v>2</v>
      </c>
      <c r="R13" s="37">
        <v>3</v>
      </c>
      <c r="S13" s="37">
        <v>3</v>
      </c>
      <c r="T13" s="37">
        <v>3</v>
      </c>
      <c r="U13" s="37">
        <v>3</v>
      </c>
      <c r="V13" s="37">
        <v>3</v>
      </c>
      <c r="W13" s="37">
        <v>3</v>
      </c>
      <c r="X13" s="37">
        <v>3</v>
      </c>
      <c r="Y13" s="37">
        <v>2</v>
      </c>
      <c r="Z13" s="37">
        <v>1</v>
      </c>
      <c r="AA13" s="37">
        <v>2</v>
      </c>
      <c r="AB13" s="37">
        <v>2</v>
      </c>
      <c r="AC13" s="37">
        <v>3</v>
      </c>
      <c r="AD13" s="37">
        <v>3</v>
      </c>
      <c r="AE13" s="37">
        <v>3</v>
      </c>
      <c r="AF13" s="37">
        <v>2</v>
      </c>
      <c r="AG13" s="37">
        <v>3</v>
      </c>
      <c r="AH13" s="37">
        <v>1</v>
      </c>
      <c r="AI13" s="37">
        <v>1</v>
      </c>
      <c r="AJ13" s="37">
        <v>2</v>
      </c>
      <c r="AK13" s="37">
        <v>1</v>
      </c>
      <c r="AL13" s="37">
        <v>2</v>
      </c>
      <c r="AM13" s="37">
        <v>3</v>
      </c>
      <c r="AN13" s="37">
        <v>3</v>
      </c>
      <c r="AO13" s="37">
        <v>3</v>
      </c>
      <c r="AP13" s="37">
        <v>2</v>
      </c>
      <c r="AQ13" s="37">
        <v>3</v>
      </c>
      <c r="AR13" s="38">
        <v>1</v>
      </c>
      <c r="AS13" s="37">
        <v>1</v>
      </c>
      <c r="AT13" s="37">
        <v>3</v>
      </c>
      <c r="AU13" s="37">
        <v>2</v>
      </c>
      <c r="AV13" s="37">
        <v>3</v>
      </c>
      <c r="AW13" s="37">
        <v>3</v>
      </c>
      <c r="AX13" s="37">
        <v>3</v>
      </c>
      <c r="AY13" s="37">
        <v>3</v>
      </c>
      <c r="AZ13" s="37">
        <v>2</v>
      </c>
      <c r="BA13" s="37">
        <v>2</v>
      </c>
      <c r="BB13" s="37">
        <v>1</v>
      </c>
      <c r="BC13" s="37">
        <v>2</v>
      </c>
      <c r="BD13" s="37">
        <v>3</v>
      </c>
      <c r="BE13" s="22">
        <v>2</v>
      </c>
      <c r="BF13" s="8"/>
      <c r="BG13" s="15">
        <f>COUNTIF($D13:$BE13,1)</f>
        <v>8</v>
      </c>
      <c r="BH13" s="15">
        <f>COUNTIF($D13:$BE13,2)</f>
        <v>15</v>
      </c>
      <c r="BI13" s="15">
        <f>COUNTIF($D13:$BE13,3)</f>
        <v>30</v>
      </c>
      <c r="BK13" s="39">
        <f>(BG13+BH13)/53</f>
        <v>0.43396226415094341</v>
      </c>
      <c r="BL13" s="39">
        <f>BG13/53</f>
        <v>0.15094339622641509</v>
      </c>
    </row>
    <row r="14" spans="1:68" x14ac:dyDescent="0.35">
      <c r="A14" s="8"/>
      <c r="B14" s="35" t="s">
        <v>112</v>
      </c>
      <c r="C14" s="36" t="s">
        <v>6</v>
      </c>
      <c r="D14" s="37">
        <v>3</v>
      </c>
      <c r="E14" s="37"/>
      <c r="F14" s="37">
        <v>1</v>
      </c>
      <c r="G14" s="37">
        <v>1</v>
      </c>
      <c r="H14" s="37">
        <v>3</v>
      </c>
      <c r="I14" s="37">
        <v>3</v>
      </c>
      <c r="J14" s="37">
        <v>3</v>
      </c>
      <c r="K14" s="37">
        <v>1</v>
      </c>
      <c r="L14" s="37">
        <v>3</v>
      </c>
      <c r="M14" s="37">
        <v>3</v>
      </c>
      <c r="N14" s="37">
        <v>2</v>
      </c>
      <c r="O14" s="37">
        <v>3</v>
      </c>
      <c r="P14" s="37">
        <v>3</v>
      </c>
      <c r="Q14" s="37">
        <v>2</v>
      </c>
      <c r="R14" s="37">
        <v>3</v>
      </c>
      <c r="S14" s="37">
        <v>3</v>
      </c>
      <c r="T14" s="37">
        <v>3</v>
      </c>
      <c r="U14" s="37">
        <v>3</v>
      </c>
      <c r="V14" s="37">
        <v>3</v>
      </c>
      <c r="W14" s="37">
        <v>3</v>
      </c>
      <c r="X14" s="37">
        <v>3</v>
      </c>
      <c r="Y14" s="37">
        <v>2</v>
      </c>
      <c r="Z14" s="37">
        <v>3</v>
      </c>
      <c r="AA14" s="37">
        <v>2</v>
      </c>
      <c r="AB14" s="37">
        <v>2</v>
      </c>
      <c r="AC14" s="37">
        <v>3</v>
      </c>
      <c r="AD14" s="37">
        <v>3</v>
      </c>
      <c r="AE14" s="37">
        <v>3</v>
      </c>
      <c r="AF14" s="37">
        <v>2</v>
      </c>
      <c r="AG14" s="37">
        <v>3</v>
      </c>
      <c r="AH14" s="37">
        <v>3</v>
      </c>
      <c r="AI14" s="37">
        <v>2</v>
      </c>
      <c r="AJ14" s="37">
        <v>1</v>
      </c>
      <c r="AK14" s="37">
        <v>3</v>
      </c>
      <c r="AL14" s="37">
        <v>1</v>
      </c>
      <c r="AM14" s="37">
        <v>1</v>
      </c>
      <c r="AN14" s="37">
        <v>3</v>
      </c>
      <c r="AO14" s="37">
        <v>3</v>
      </c>
      <c r="AP14" s="37">
        <v>2</v>
      </c>
      <c r="AQ14" s="37">
        <v>1</v>
      </c>
      <c r="AR14" s="38">
        <v>3</v>
      </c>
      <c r="AS14" s="37">
        <v>1</v>
      </c>
      <c r="AT14" s="37">
        <v>3</v>
      </c>
      <c r="AU14" s="37">
        <v>2</v>
      </c>
      <c r="AV14" s="37">
        <v>1</v>
      </c>
      <c r="AW14" s="37">
        <v>3</v>
      </c>
      <c r="AX14" s="37">
        <v>3</v>
      </c>
      <c r="AY14" s="37">
        <v>3</v>
      </c>
      <c r="AZ14" s="37">
        <v>2</v>
      </c>
      <c r="BA14" s="37">
        <v>2</v>
      </c>
      <c r="BB14" s="37">
        <v>1</v>
      </c>
      <c r="BC14" s="37">
        <v>1</v>
      </c>
      <c r="BD14" s="37">
        <v>2</v>
      </c>
      <c r="BE14" s="22">
        <v>1</v>
      </c>
      <c r="BF14" s="8"/>
      <c r="BG14" s="15">
        <f t="shared" ref="BG14:BG66" si="0">COUNTIF($D14:$BE14,1)</f>
        <v>12</v>
      </c>
      <c r="BH14" s="15">
        <f t="shared" ref="BH14:BH66" si="1">COUNTIF($D14:$BE14,2)</f>
        <v>12</v>
      </c>
      <c r="BI14" s="15">
        <f t="shared" ref="BI14:BI66" si="2">COUNTIF($D14:$BE14,3)</f>
        <v>29</v>
      </c>
      <c r="BK14" s="39">
        <f t="shared" ref="BK14:BK66" si="3">(BG14+BH14)/53</f>
        <v>0.45283018867924529</v>
      </c>
      <c r="BL14" s="39">
        <f t="shared" ref="BL14:BL66" si="4">BG14/53</f>
        <v>0.22641509433962265</v>
      </c>
    </row>
    <row r="15" spans="1:68" x14ac:dyDescent="0.35">
      <c r="A15" s="8"/>
      <c r="B15" s="35" t="s">
        <v>113</v>
      </c>
      <c r="C15" s="36" t="s">
        <v>8</v>
      </c>
      <c r="D15" s="37">
        <v>3</v>
      </c>
      <c r="E15" s="37">
        <v>3</v>
      </c>
      <c r="F15" s="37"/>
      <c r="G15" s="37">
        <v>3</v>
      </c>
      <c r="H15" s="37">
        <v>1</v>
      </c>
      <c r="I15" s="37">
        <v>3</v>
      </c>
      <c r="J15" s="37">
        <v>3</v>
      </c>
      <c r="K15" s="37">
        <v>1</v>
      </c>
      <c r="L15" s="37">
        <v>1</v>
      </c>
      <c r="M15" s="37">
        <v>2</v>
      </c>
      <c r="N15" s="37">
        <v>2</v>
      </c>
      <c r="O15" s="37">
        <v>2</v>
      </c>
      <c r="P15" s="37">
        <v>1</v>
      </c>
      <c r="Q15" s="37">
        <v>2</v>
      </c>
      <c r="R15" s="37">
        <v>3</v>
      </c>
      <c r="S15" s="37">
        <v>3</v>
      </c>
      <c r="T15" s="37">
        <v>3</v>
      </c>
      <c r="U15" s="37">
        <v>3</v>
      </c>
      <c r="V15" s="37">
        <v>3</v>
      </c>
      <c r="W15" s="37">
        <v>3</v>
      </c>
      <c r="X15" s="37">
        <v>1</v>
      </c>
      <c r="Y15" s="37">
        <v>1</v>
      </c>
      <c r="Z15" s="37">
        <v>1</v>
      </c>
      <c r="AA15" s="37">
        <v>1</v>
      </c>
      <c r="AB15" s="37">
        <v>2</v>
      </c>
      <c r="AC15" s="37">
        <v>3</v>
      </c>
      <c r="AD15" s="37">
        <v>1</v>
      </c>
      <c r="AE15" s="37">
        <v>3</v>
      </c>
      <c r="AF15" s="37">
        <v>2</v>
      </c>
      <c r="AG15" s="37">
        <v>2</v>
      </c>
      <c r="AH15" s="37">
        <v>1</v>
      </c>
      <c r="AI15" s="37">
        <v>2</v>
      </c>
      <c r="AJ15" s="37">
        <v>1</v>
      </c>
      <c r="AK15" s="37">
        <v>3</v>
      </c>
      <c r="AL15" s="37">
        <v>2</v>
      </c>
      <c r="AM15" s="37">
        <v>3</v>
      </c>
      <c r="AN15" s="37">
        <v>1</v>
      </c>
      <c r="AO15" s="37">
        <v>1</v>
      </c>
      <c r="AP15" s="37">
        <v>1</v>
      </c>
      <c r="AQ15" s="37">
        <v>3</v>
      </c>
      <c r="AR15" s="38">
        <v>1</v>
      </c>
      <c r="AS15" s="37">
        <v>1</v>
      </c>
      <c r="AT15" s="37">
        <v>1</v>
      </c>
      <c r="AU15" s="37">
        <v>2</v>
      </c>
      <c r="AV15" s="37">
        <v>1</v>
      </c>
      <c r="AW15" s="37">
        <v>3</v>
      </c>
      <c r="AX15" s="37">
        <v>3</v>
      </c>
      <c r="AY15" s="37">
        <v>3</v>
      </c>
      <c r="AZ15" s="37">
        <v>2</v>
      </c>
      <c r="BA15" s="37">
        <v>1</v>
      </c>
      <c r="BB15" s="37">
        <v>1</v>
      </c>
      <c r="BC15" s="37">
        <v>2</v>
      </c>
      <c r="BD15" s="37">
        <v>3</v>
      </c>
      <c r="BE15" s="22">
        <v>3</v>
      </c>
      <c r="BF15" s="8"/>
      <c r="BG15" s="15">
        <f t="shared" si="0"/>
        <v>20</v>
      </c>
      <c r="BH15" s="15">
        <f t="shared" si="1"/>
        <v>12</v>
      </c>
      <c r="BI15" s="15">
        <f t="shared" si="2"/>
        <v>21</v>
      </c>
      <c r="BK15" s="39">
        <f t="shared" si="3"/>
        <v>0.60377358490566035</v>
      </c>
      <c r="BL15" s="39">
        <f t="shared" si="4"/>
        <v>0.37735849056603776</v>
      </c>
    </row>
    <row r="16" spans="1:68" x14ac:dyDescent="0.35">
      <c r="A16" s="8"/>
      <c r="B16" s="35" t="s">
        <v>114</v>
      </c>
      <c r="C16" s="36" t="s">
        <v>10</v>
      </c>
      <c r="D16" s="37">
        <v>3</v>
      </c>
      <c r="E16" s="37">
        <v>1</v>
      </c>
      <c r="F16" s="37">
        <v>1</v>
      </c>
      <c r="G16" s="37"/>
      <c r="H16" s="37">
        <v>3</v>
      </c>
      <c r="I16" s="37">
        <v>3</v>
      </c>
      <c r="J16" s="37">
        <v>3</v>
      </c>
      <c r="K16" s="37">
        <v>2</v>
      </c>
      <c r="L16" s="37">
        <v>3</v>
      </c>
      <c r="M16" s="37">
        <v>3</v>
      </c>
      <c r="N16" s="37">
        <v>2</v>
      </c>
      <c r="O16" s="37">
        <v>3</v>
      </c>
      <c r="P16" s="37">
        <v>3</v>
      </c>
      <c r="Q16" s="37">
        <v>2</v>
      </c>
      <c r="R16" s="37">
        <v>3</v>
      </c>
      <c r="S16" s="37">
        <v>3</v>
      </c>
      <c r="T16" s="37">
        <v>3</v>
      </c>
      <c r="U16" s="37">
        <v>3</v>
      </c>
      <c r="V16" s="37">
        <v>3</v>
      </c>
      <c r="W16" s="37">
        <v>3</v>
      </c>
      <c r="X16" s="37">
        <v>1</v>
      </c>
      <c r="Y16" s="37">
        <v>2</v>
      </c>
      <c r="Z16" s="37">
        <v>3</v>
      </c>
      <c r="AA16" s="37">
        <v>2</v>
      </c>
      <c r="AB16" s="37">
        <v>1</v>
      </c>
      <c r="AC16" s="37">
        <v>1</v>
      </c>
      <c r="AD16" s="37">
        <v>3</v>
      </c>
      <c r="AE16" s="37">
        <v>3</v>
      </c>
      <c r="AF16" s="37">
        <v>2</v>
      </c>
      <c r="AG16" s="37">
        <v>1</v>
      </c>
      <c r="AH16" s="37">
        <v>3</v>
      </c>
      <c r="AI16" s="37">
        <v>2</v>
      </c>
      <c r="AJ16" s="37">
        <v>1</v>
      </c>
      <c r="AK16" s="37">
        <v>3</v>
      </c>
      <c r="AL16" s="37">
        <v>1</v>
      </c>
      <c r="AM16" s="37">
        <v>1</v>
      </c>
      <c r="AN16" s="37">
        <v>3</v>
      </c>
      <c r="AO16" s="37">
        <v>3</v>
      </c>
      <c r="AP16" s="37">
        <v>2</v>
      </c>
      <c r="AQ16" s="37">
        <v>3</v>
      </c>
      <c r="AR16" s="38">
        <v>1</v>
      </c>
      <c r="AS16" s="37">
        <v>1</v>
      </c>
      <c r="AT16" s="37">
        <v>3</v>
      </c>
      <c r="AU16" s="37">
        <v>2</v>
      </c>
      <c r="AV16" s="37">
        <v>1</v>
      </c>
      <c r="AW16" s="37">
        <v>2</v>
      </c>
      <c r="AX16" s="37">
        <v>3</v>
      </c>
      <c r="AY16" s="37">
        <v>1</v>
      </c>
      <c r="AZ16" s="37">
        <v>1</v>
      </c>
      <c r="BA16" s="37">
        <v>2</v>
      </c>
      <c r="BB16" s="37">
        <v>3</v>
      </c>
      <c r="BC16" s="37">
        <v>2</v>
      </c>
      <c r="BD16" s="37">
        <v>1</v>
      </c>
      <c r="BE16" s="22">
        <v>1</v>
      </c>
      <c r="BF16" s="8"/>
      <c r="BG16" s="15">
        <f t="shared" si="0"/>
        <v>16</v>
      </c>
      <c r="BH16" s="15">
        <f t="shared" si="1"/>
        <v>12</v>
      </c>
      <c r="BI16" s="15">
        <f t="shared" si="2"/>
        <v>25</v>
      </c>
      <c r="BK16" s="39">
        <f t="shared" si="3"/>
        <v>0.52830188679245282</v>
      </c>
      <c r="BL16" s="39">
        <f t="shared" si="4"/>
        <v>0.30188679245283018</v>
      </c>
    </row>
    <row r="17" spans="1:64" x14ac:dyDescent="0.35">
      <c r="A17" s="8"/>
      <c r="B17" s="35" t="s">
        <v>115</v>
      </c>
      <c r="C17" s="36" t="s">
        <v>12</v>
      </c>
      <c r="D17" s="37">
        <v>3</v>
      </c>
      <c r="E17" s="37">
        <v>3</v>
      </c>
      <c r="F17" s="37">
        <v>1</v>
      </c>
      <c r="G17" s="37">
        <v>3</v>
      </c>
      <c r="H17" s="37"/>
      <c r="I17" s="37">
        <v>3</v>
      </c>
      <c r="J17" s="37">
        <v>3</v>
      </c>
      <c r="K17" s="37">
        <v>1</v>
      </c>
      <c r="L17" s="37">
        <v>1</v>
      </c>
      <c r="M17" s="37">
        <v>1</v>
      </c>
      <c r="N17" s="37">
        <v>2</v>
      </c>
      <c r="O17" s="37">
        <v>2</v>
      </c>
      <c r="P17" s="37">
        <v>1</v>
      </c>
      <c r="Q17" s="37">
        <v>2</v>
      </c>
      <c r="R17" s="37">
        <v>3</v>
      </c>
      <c r="S17" s="37">
        <v>3</v>
      </c>
      <c r="T17" s="37">
        <v>3</v>
      </c>
      <c r="U17" s="37">
        <v>3</v>
      </c>
      <c r="V17" s="37">
        <v>3</v>
      </c>
      <c r="W17" s="37">
        <v>3</v>
      </c>
      <c r="X17" s="37">
        <v>1</v>
      </c>
      <c r="Y17" s="37">
        <v>1</v>
      </c>
      <c r="Z17" s="37">
        <v>1</v>
      </c>
      <c r="AA17" s="37">
        <v>1</v>
      </c>
      <c r="AB17" s="37">
        <v>2</v>
      </c>
      <c r="AC17" s="37">
        <v>3</v>
      </c>
      <c r="AD17" s="37">
        <v>1</v>
      </c>
      <c r="AE17" s="37">
        <v>3</v>
      </c>
      <c r="AF17" s="37">
        <v>2</v>
      </c>
      <c r="AG17" s="37">
        <v>3</v>
      </c>
      <c r="AH17" s="37">
        <v>1</v>
      </c>
      <c r="AI17" s="37">
        <v>2</v>
      </c>
      <c r="AJ17" s="37">
        <v>2</v>
      </c>
      <c r="AK17" s="37">
        <v>3</v>
      </c>
      <c r="AL17" s="37">
        <v>2</v>
      </c>
      <c r="AM17" s="37">
        <v>3</v>
      </c>
      <c r="AN17" s="37">
        <v>1</v>
      </c>
      <c r="AO17" s="37">
        <v>1</v>
      </c>
      <c r="AP17" s="37">
        <v>2</v>
      </c>
      <c r="AQ17" s="37">
        <v>3</v>
      </c>
      <c r="AR17" s="38">
        <v>1</v>
      </c>
      <c r="AS17" s="37">
        <v>1</v>
      </c>
      <c r="AT17" s="37">
        <v>1</v>
      </c>
      <c r="AU17" s="37">
        <v>2</v>
      </c>
      <c r="AV17" s="37">
        <v>3</v>
      </c>
      <c r="AW17" s="37">
        <v>3</v>
      </c>
      <c r="AX17" s="37">
        <v>3</v>
      </c>
      <c r="AY17" s="37">
        <v>3</v>
      </c>
      <c r="AZ17" s="37">
        <v>2</v>
      </c>
      <c r="BA17" s="37">
        <v>1</v>
      </c>
      <c r="BB17" s="37">
        <v>1</v>
      </c>
      <c r="BC17" s="37">
        <v>2</v>
      </c>
      <c r="BD17" s="37">
        <v>3</v>
      </c>
      <c r="BE17" s="22">
        <v>3</v>
      </c>
      <c r="BF17" s="8"/>
      <c r="BG17" s="15">
        <f t="shared" si="0"/>
        <v>18</v>
      </c>
      <c r="BH17" s="15">
        <f t="shared" si="1"/>
        <v>12</v>
      </c>
      <c r="BI17" s="15">
        <f t="shared" si="2"/>
        <v>23</v>
      </c>
      <c r="BK17" s="39">
        <f t="shared" si="3"/>
        <v>0.56603773584905659</v>
      </c>
      <c r="BL17" s="39">
        <f t="shared" si="4"/>
        <v>0.33962264150943394</v>
      </c>
    </row>
    <row r="18" spans="1:64" x14ac:dyDescent="0.35">
      <c r="A18" s="8"/>
      <c r="B18" s="35" t="s">
        <v>116</v>
      </c>
      <c r="C18" s="36" t="s">
        <v>14</v>
      </c>
      <c r="D18" s="37">
        <v>3</v>
      </c>
      <c r="E18" s="37">
        <v>3</v>
      </c>
      <c r="F18" s="37">
        <v>1</v>
      </c>
      <c r="G18" s="37">
        <v>3</v>
      </c>
      <c r="H18" s="37">
        <v>3</v>
      </c>
      <c r="I18" s="37"/>
      <c r="J18" s="37">
        <v>3</v>
      </c>
      <c r="K18" s="37">
        <v>2</v>
      </c>
      <c r="L18" s="37">
        <v>1</v>
      </c>
      <c r="M18" s="37">
        <v>3</v>
      </c>
      <c r="N18" s="37">
        <v>2</v>
      </c>
      <c r="O18" s="37">
        <v>3</v>
      </c>
      <c r="P18" s="37">
        <v>3</v>
      </c>
      <c r="Q18" s="37">
        <v>2</v>
      </c>
      <c r="R18" s="37">
        <v>1</v>
      </c>
      <c r="S18" s="37">
        <v>3</v>
      </c>
      <c r="T18" s="37">
        <v>3</v>
      </c>
      <c r="U18" s="37">
        <v>3</v>
      </c>
      <c r="V18" s="37">
        <v>3</v>
      </c>
      <c r="W18" s="37">
        <v>3</v>
      </c>
      <c r="X18" s="37">
        <v>3</v>
      </c>
      <c r="Y18" s="37">
        <v>2</v>
      </c>
      <c r="Z18" s="37">
        <v>3</v>
      </c>
      <c r="AA18" s="37">
        <v>2</v>
      </c>
      <c r="AB18" s="37">
        <v>1</v>
      </c>
      <c r="AC18" s="37">
        <v>3</v>
      </c>
      <c r="AD18" s="37">
        <v>3</v>
      </c>
      <c r="AE18" s="37">
        <v>3</v>
      </c>
      <c r="AF18" s="37">
        <v>2</v>
      </c>
      <c r="AG18" s="37">
        <v>3</v>
      </c>
      <c r="AH18" s="37">
        <v>3</v>
      </c>
      <c r="AI18" s="37">
        <v>2</v>
      </c>
      <c r="AJ18" s="37">
        <v>1</v>
      </c>
      <c r="AK18" s="37">
        <v>3</v>
      </c>
      <c r="AL18" s="37">
        <v>2</v>
      </c>
      <c r="AM18" s="37">
        <v>3</v>
      </c>
      <c r="AN18" s="37">
        <v>3</v>
      </c>
      <c r="AO18" s="37">
        <v>3</v>
      </c>
      <c r="AP18" s="37">
        <v>1</v>
      </c>
      <c r="AQ18" s="37">
        <v>3</v>
      </c>
      <c r="AR18" s="38">
        <v>1</v>
      </c>
      <c r="AS18" s="37">
        <v>1</v>
      </c>
      <c r="AT18" s="37">
        <v>3</v>
      </c>
      <c r="AU18" s="37">
        <v>2</v>
      </c>
      <c r="AV18" s="37">
        <v>3</v>
      </c>
      <c r="AW18" s="37">
        <v>3</v>
      </c>
      <c r="AX18" s="37">
        <v>3</v>
      </c>
      <c r="AY18" s="37">
        <v>3</v>
      </c>
      <c r="AZ18" s="37">
        <v>2</v>
      </c>
      <c r="BA18" s="37">
        <v>2</v>
      </c>
      <c r="BB18" s="37">
        <v>3</v>
      </c>
      <c r="BC18" s="37">
        <v>1</v>
      </c>
      <c r="BD18" s="37">
        <v>2</v>
      </c>
      <c r="BE18" s="22">
        <v>2</v>
      </c>
      <c r="BF18" s="8"/>
      <c r="BG18" s="15">
        <f t="shared" si="0"/>
        <v>9</v>
      </c>
      <c r="BH18" s="15">
        <f t="shared" si="1"/>
        <v>13</v>
      </c>
      <c r="BI18" s="15">
        <f t="shared" si="2"/>
        <v>31</v>
      </c>
      <c r="BK18" s="39">
        <f t="shared" si="3"/>
        <v>0.41509433962264153</v>
      </c>
      <c r="BL18" s="39">
        <f t="shared" si="4"/>
        <v>0.16981132075471697</v>
      </c>
    </row>
    <row r="19" spans="1:64" x14ac:dyDescent="0.35">
      <c r="A19" s="8"/>
      <c r="B19" s="35" t="s">
        <v>117</v>
      </c>
      <c r="C19" s="36" t="s">
        <v>16</v>
      </c>
      <c r="D19" s="37">
        <v>3</v>
      </c>
      <c r="E19" s="37">
        <v>3</v>
      </c>
      <c r="F19" s="37">
        <v>1</v>
      </c>
      <c r="G19" s="37">
        <v>3</v>
      </c>
      <c r="H19" s="37">
        <v>3</v>
      </c>
      <c r="I19" s="37">
        <v>3</v>
      </c>
      <c r="J19" s="37"/>
      <c r="K19" s="37">
        <v>2</v>
      </c>
      <c r="L19" s="37">
        <v>1</v>
      </c>
      <c r="M19" s="37">
        <v>1</v>
      </c>
      <c r="N19" s="37">
        <v>2</v>
      </c>
      <c r="O19" s="37">
        <v>1</v>
      </c>
      <c r="P19" s="37">
        <v>3</v>
      </c>
      <c r="Q19" s="37">
        <v>2</v>
      </c>
      <c r="R19" s="37">
        <v>3</v>
      </c>
      <c r="S19" s="37">
        <v>3</v>
      </c>
      <c r="T19" s="37">
        <v>3</v>
      </c>
      <c r="U19" s="37">
        <v>3</v>
      </c>
      <c r="V19" s="37">
        <v>3</v>
      </c>
      <c r="W19" s="37">
        <v>1</v>
      </c>
      <c r="X19" s="37">
        <v>3</v>
      </c>
      <c r="Y19" s="37">
        <v>2</v>
      </c>
      <c r="Z19" s="37">
        <v>3</v>
      </c>
      <c r="AA19" s="37">
        <v>2</v>
      </c>
      <c r="AB19" s="37">
        <v>2</v>
      </c>
      <c r="AC19" s="37">
        <v>1</v>
      </c>
      <c r="AD19" s="37">
        <v>3</v>
      </c>
      <c r="AE19" s="37">
        <v>3</v>
      </c>
      <c r="AF19" s="37">
        <v>2</v>
      </c>
      <c r="AG19" s="37">
        <v>3</v>
      </c>
      <c r="AH19" s="37">
        <v>1</v>
      </c>
      <c r="AI19" s="37">
        <v>2</v>
      </c>
      <c r="AJ19" s="37">
        <v>2</v>
      </c>
      <c r="AK19" s="37">
        <v>3</v>
      </c>
      <c r="AL19" s="37">
        <v>2</v>
      </c>
      <c r="AM19" s="37">
        <v>3</v>
      </c>
      <c r="AN19" s="37">
        <v>3</v>
      </c>
      <c r="AO19" s="37">
        <v>1</v>
      </c>
      <c r="AP19" s="37">
        <v>2</v>
      </c>
      <c r="AQ19" s="37">
        <v>3</v>
      </c>
      <c r="AR19" s="38">
        <v>1</v>
      </c>
      <c r="AS19" s="37">
        <v>1</v>
      </c>
      <c r="AT19" s="37">
        <v>3</v>
      </c>
      <c r="AU19" s="37">
        <v>2</v>
      </c>
      <c r="AV19" s="37">
        <v>3</v>
      </c>
      <c r="AW19" s="37">
        <v>3</v>
      </c>
      <c r="AX19" s="37">
        <v>3</v>
      </c>
      <c r="AY19" s="37">
        <v>3</v>
      </c>
      <c r="AZ19" s="37">
        <v>2</v>
      </c>
      <c r="BA19" s="37">
        <v>2</v>
      </c>
      <c r="BB19" s="37">
        <v>3</v>
      </c>
      <c r="BC19" s="37">
        <v>2</v>
      </c>
      <c r="BD19" s="37">
        <v>3</v>
      </c>
      <c r="BE19" s="22">
        <v>3</v>
      </c>
      <c r="BF19" s="8"/>
      <c r="BG19" s="15">
        <f t="shared" si="0"/>
        <v>10</v>
      </c>
      <c r="BH19" s="15">
        <f t="shared" si="1"/>
        <v>15</v>
      </c>
      <c r="BI19" s="15">
        <f t="shared" si="2"/>
        <v>28</v>
      </c>
      <c r="BK19" s="39">
        <f t="shared" si="3"/>
        <v>0.47169811320754718</v>
      </c>
      <c r="BL19" s="39">
        <f t="shared" si="4"/>
        <v>0.18867924528301888</v>
      </c>
    </row>
    <row r="20" spans="1:64" x14ac:dyDescent="0.35">
      <c r="A20" s="8"/>
      <c r="B20" s="35" t="s">
        <v>118</v>
      </c>
      <c r="C20" s="36" t="s">
        <v>220</v>
      </c>
      <c r="D20" s="37">
        <v>3</v>
      </c>
      <c r="E20" s="37">
        <v>3</v>
      </c>
      <c r="F20" s="37">
        <v>1</v>
      </c>
      <c r="G20" s="37">
        <v>3</v>
      </c>
      <c r="H20" s="37">
        <v>1</v>
      </c>
      <c r="I20" s="37">
        <v>3</v>
      </c>
      <c r="J20" s="37">
        <v>3</v>
      </c>
      <c r="K20" s="37"/>
      <c r="L20" s="37">
        <v>3</v>
      </c>
      <c r="M20" s="37">
        <v>3</v>
      </c>
      <c r="N20" s="37">
        <v>2</v>
      </c>
      <c r="O20" s="37">
        <v>3</v>
      </c>
      <c r="P20" s="37">
        <v>1</v>
      </c>
      <c r="Q20" s="37">
        <v>2</v>
      </c>
      <c r="R20" s="37">
        <v>3</v>
      </c>
      <c r="S20" s="37">
        <v>3</v>
      </c>
      <c r="T20" s="37">
        <v>3</v>
      </c>
      <c r="U20" s="37">
        <v>3</v>
      </c>
      <c r="V20" s="37">
        <v>3</v>
      </c>
      <c r="W20" s="37">
        <v>3</v>
      </c>
      <c r="X20" s="37">
        <v>1</v>
      </c>
      <c r="Y20" s="37">
        <v>1</v>
      </c>
      <c r="Z20" s="37">
        <v>1</v>
      </c>
      <c r="AA20" s="37">
        <v>1</v>
      </c>
      <c r="AB20" s="37">
        <v>2</v>
      </c>
      <c r="AC20" s="37">
        <v>3</v>
      </c>
      <c r="AD20" s="37">
        <v>1</v>
      </c>
      <c r="AE20" s="37">
        <v>3</v>
      </c>
      <c r="AF20" s="37">
        <v>2</v>
      </c>
      <c r="AG20" s="37">
        <v>2</v>
      </c>
      <c r="AH20" s="37">
        <v>1</v>
      </c>
      <c r="AI20" s="37">
        <v>2</v>
      </c>
      <c r="AJ20" s="37">
        <v>1</v>
      </c>
      <c r="AK20" s="37">
        <v>3</v>
      </c>
      <c r="AL20" s="37">
        <v>2</v>
      </c>
      <c r="AM20" s="37">
        <v>3</v>
      </c>
      <c r="AN20" s="37">
        <v>1</v>
      </c>
      <c r="AO20" s="37">
        <v>1</v>
      </c>
      <c r="AP20" s="37">
        <v>2</v>
      </c>
      <c r="AQ20" s="37">
        <v>1</v>
      </c>
      <c r="AR20" s="38">
        <v>1</v>
      </c>
      <c r="AS20" s="37">
        <v>1</v>
      </c>
      <c r="AT20" s="37">
        <v>1</v>
      </c>
      <c r="AU20" s="37">
        <v>2</v>
      </c>
      <c r="AV20" s="37">
        <v>1</v>
      </c>
      <c r="AW20" s="37">
        <v>3</v>
      </c>
      <c r="AX20" s="37">
        <v>3</v>
      </c>
      <c r="AY20" s="37">
        <v>3</v>
      </c>
      <c r="AZ20" s="37">
        <v>2</v>
      </c>
      <c r="BA20" s="37">
        <v>1</v>
      </c>
      <c r="BB20" s="37">
        <v>1</v>
      </c>
      <c r="BC20" s="37">
        <v>2</v>
      </c>
      <c r="BD20" s="37">
        <v>2</v>
      </c>
      <c r="BE20" s="22">
        <v>2</v>
      </c>
      <c r="BF20" s="8"/>
      <c r="BG20" s="15">
        <f t="shared" si="0"/>
        <v>19</v>
      </c>
      <c r="BH20" s="15">
        <f t="shared" si="1"/>
        <v>13</v>
      </c>
      <c r="BI20" s="15">
        <f t="shared" si="2"/>
        <v>21</v>
      </c>
      <c r="BK20" s="39">
        <f t="shared" si="3"/>
        <v>0.60377358490566035</v>
      </c>
      <c r="BL20" s="39">
        <f t="shared" si="4"/>
        <v>0.35849056603773582</v>
      </c>
    </row>
    <row r="21" spans="1:64" x14ac:dyDescent="0.35">
      <c r="A21" s="8"/>
      <c r="B21" s="35" t="s">
        <v>119</v>
      </c>
      <c r="C21" s="36" t="s">
        <v>165</v>
      </c>
      <c r="D21" s="37">
        <v>3</v>
      </c>
      <c r="E21" s="37">
        <v>3</v>
      </c>
      <c r="F21" s="37">
        <v>1</v>
      </c>
      <c r="G21" s="37">
        <v>3</v>
      </c>
      <c r="H21" s="37">
        <v>1</v>
      </c>
      <c r="I21" s="37">
        <v>3</v>
      </c>
      <c r="J21" s="37">
        <v>1</v>
      </c>
      <c r="K21" s="37">
        <v>2</v>
      </c>
      <c r="L21" s="37"/>
      <c r="M21" s="37">
        <v>1</v>
      </c>
      <c r="N21" s="37">
        <v>2</v>
      </c>
      <c r="O21" s="37">
        <v>1</v>
      </c>
      <c r="P21" s="37">
        <v>1</v>
      </c>
      <c r="Q21" s="37">
        <v>2</v>
      </c>
      <c r="R21" s="37">
        <v>3</v>
      </c>
      <c r="S21" s="37">
        <v>3</v>
      </c>
      <c r="T21" s="37">
        <v>3</v>
      </c>
      <c r="U21" s="37">
        <v>3</v>
      </c>
      <c r="V21" s="37">
        <v>3</v>
      </c>
      <c r="W21" s="37">
        <v>1</v>
      </c>
      <c r="X21" s="37">
        <v>3</v>
      </c>
      <c r="Y21" s="37">
        <v>2</v>
      </c>
      <c r="Z21" s="37">
        <v>3</v>
      </c>
      <c r="AA21" s="37">
        <v>2</v>
      </c>
      <c r="AB21" s="37">
        <v>2</v>
      </c>
      <c r="AC21" s="37">
        <v>3</v>
      </c>
      <c r="AD21" s="37">
        <v>3</v>
      </c>
      <c r="AE21" s="37">
        <v>3</v>
      </c>
      <c r="AF21" s="37">
        <v>2</v>
      </c>
      <c r="AG21" s="37">
        <v>3</v>
      </c>
      <c r="AH21" s="37">
        <v>3</v>
      </c>
      <c r="AI21" s="37">
        <v>2</v>
      </c>
      <c r="AJ21" s="37">
        <v>2</v>
      </c>
      <c r="AK21" s="37">
        <v>3</v>
      </c>
      <c r="AL21" s="37">
        <v>2</v>
      </c>
      <c r="AM21" s="37">
        <v>3</v>
      </c>
      <c r="AN21" s="37">
        <v>3</v>
      </c>
      <c r="AO21" s="37">
        <v>3</v>
      </c>
      <c r="AP21" s="37">
        <v>1</v>
      </c>
      <c r="AQ21" s="37">
        <v>3</v>
      </c>
      <c r="AR21" s="38">
        <v>1</v>
      </c>
      <c r="AS21" s="37">
        <v>1</v>
      </c>
      <c r="AT21" s="37">
        <v>3</v>
      </c>
      <c r="AU21" s="37">
        <v>2</v>
      </c>
      <c r="AV21" s="37">
        <v>3</v>
      </c>
      <c r="AW21" s="37">
        <v>3</v>
      </c>
      <c r="AX21" s="37">
        <v>3</v>
      </c>
      <c r="AY21" s="37">
        <v>3</v>
      </c>
      <c r="AZ21" s="37">
        <v>2</v>
      </c>
      <c r="BA21" s="37">
        <v>2</v>
      </c>
      <c r="BB21" s="37">
        <v>3</v>
      </c>
      <c r="BC21" s="37">
        <v>2</v>
      </c>
      <c r="BD21" s="37">
        <v>3</v>
      </c>
      <c r="BE21" s="22">
        <v>3</v>
      </c>
      <c r="BF21" s="8"/>
      <c r="BG21" s="15">
        <f t="shared" si="0"/>
        <v>10</v>
      </c>
      <c r="BH21" s="15">
        <f t="shared" si="1"/>
        <v>14</v>
      </c>
      <c r="BI21" s="15">
        <f t="shared" si="2"/>
        <v>29</v>
      </c>
      <c r="BK21" s="39">
        <f t="shared" si="3"/>
        <v>0.45283018867924529</v>
      </c>
      <c r="BL21" s="39">
        <f t="shared" si="4"/>
        <v>0.18867924528301888</v>
      </c>
    </row>
    <row r="22" spans="1:64" x14ac:dyDescent="0.35">
      <c r="A22" s="8"/>
      <c r="B22" s="35" t="s">
        <v>120</v>
      </c>
      <c r="C22" s="36" t="s">
        <v>20</v>
      </c>
      <c r="D22" s="37">
        <v>3</v>
      </c>
      <c r="E22" s="37">
        <v>3</v>
      </c>
      <c r="F22" s="37">
        <v>1</v>
      </c>
      <c r="G22" s="37">
        <v>3</v>
      </c>
      <c r="H22" s="37">
        <v>2</v>
      </c>
      <c r="I22" s="37">
        <v>3</v>
      </c>
      <c r="J22" s="37">
        <v>1</v>
      </c>
      <c r="K22" s="37">
        <v>2</v>
      </c>
      <c r="L22" s="37">
        <v>1</v>
      </c>
      <c r="M22" s="37"/>
      <c r="N22" s="37">
        <v>2</v>
      </c>
      <c r="O22" s="37">
        <v>1</v>
      </c>
      <c r="P22" s="37">
        <v>1</v>
      </c>
      <c r="Q22" s="37">
        <v>2</v>
      </c>
      <c r="R22" s="37">
        <v>3</v>
      </c>
      <c r="S22" s="37">
        <v>3</v>
      </c>
      <c r="T22" s="37">
        <v>3</v>
      </c>
      <c r="U22" s="37">
        <v>3</v>
      </c>
      <c r="V22" s="37">
        <v>3</v>
      </c>
      <c r="W22" s="37">
        <v>1</v>
      </c>
      <c r="X22" s="37">
        <v>3</v>
      </c>
      <c r="Y22" s="37">
        <v>2</v>
      </c>
      <c r="Z22" s="37">
        <v>3</v>
      </c>
      <c r="AA22" s="37">
        <v>2</v>
      </c>
      <c r="AB22" s="37">
        <v>2</v>
      </c>
      <c r="AC22" s="37">
        <v>3</v>
      </c>
      <c r="AD22" s="37">
        <v>3</v>
      </c>
      <c r="AE22" s="37">
        <v>3</v>
      </c>
      <c r="AF22" s="37">
        <v>2</v>
      </c>
      <c r="AG22" s="37">
        <v>3</v>
      </c>
      <c r="AH22" s="37">
        <v>1</v>
      </c>
      <c r="AI22" s="37">
        <v>2</v>
      </c>
      <c r="AJ22" s="37">
        <v>1</v>
      </c>
      <c r="AK22" s="37">
        <v>3</v>
      </c>
      <c r="AL22" s="37">
        <v>2</v>
      </c>
      <c r="AM22" s="37">
        <v>3</v>
      </c>
      <c r="AN22" s="37">
        <v>1</v>
      </c>
      <c r="AO22" s="37">
        <v>1</v>
      </c>
      <c r="AP22" s="37">
        <v>1</v>
      </c>
      <c r="AQ22" s="37">
        <v>3</v>
      </c>
      <c r="AR22" s="38">
        <v>1</v>
      </c>
      <c r="AS22" s="37">
        <v>1</v>
      </c>
      <c r="AT22" s="37">
        <v>3</v>
      </c>
      <c r="AU22" s="37">
        <v>2</v>
      </c>
      <c r="AV22" s="37">
        <v>3</v>
      </c>
      <c r="AW22" s="37">
        <v>3</v>
      </c>
      <c r="AX22" s="37">
        <v>3</v>
      </c>
      <c r="AY22" s="37">
        <v>3</v>
      </c>
      <c r="AZ22" s="37">
        <v>3</v>
      </c>
      <c r="BA22" s="37">
        <v>2</v>
      </c>
      <c r="BB22" s="37">
        <v>3</v>
      </c>
      <c r="BC22" s="37">
        <v>2</v>
      </c>
      <c r="BD22" s="37">
        <v>3</v>
      </c>
      <c r="BE22" s="22">
        <v>3</v>
      </c>
      <c r="BF22" s="8"/>
      <c r="BG22" s="15">
        <f t="shared" si="0"/>
        <v>13</v>
      </c>
      <c r="BH22" s="15">
        <f t="shared" si="1"/>
        <v>13</v>
      </c>
      <c r="BI22" s="15">
        <f t="shared" si="2"/>
        <v>27</v>
      </c>
      <c r="BK22" s="39">
        <f t="shared" si="3"/>
        <v>0.49056603773584906</v>
      </c>
      <c r="BL22" s="39">
        <f t="shared" si="4"/>
        <v>0.24528301886792453</v>
      </c>
    </row>
    <row r="23" spans="1:64" x14ac:dyDescent="0.35">
      <c r="A23" s="8"/>
      <c r="B23" s="35" t="s">
        <v>121</v>
      </c>
      <c r="C23" s="36" t="s">
        <v>22</v>
      </c>
      <c r="D23" s="37">
        <v>3</v>
      </c>
      <c r="E23" s="37">
        <v>3</v>
      </c>
      <c r="F23" s="37">
        <v>1</v>
      </c>
      <c r="G23" s="37">
        <v>3</v>
      </c>
      <c r="H23" s="37">
        <v>2</v>
      </c>
      <c r="I23" s="37">
        <v>3</v>
      </c>
      <c r="J23" s="37">
        <v>3</v>
      </c>
      <c r="K23" s="37">
        <v>2</v>
      </c>
      <c r="L23" s="37">
        <v>3</v>
      </c>
      <c r="M23" s="37">
        <v>3</v>
      </c>
      <c r="N23" s="37"/>
      <c r="O23" s="37">
        <v>3</v>
      </c>
      <c r="P23" s="37">
        <v>3</v>
      </c>
      <c r="Q23" s="37">
        <v>2</v>
      </c>
      <c r="R23" s="37">
        <v>3</v>
      </c>
      <c r="S23" s="37">
        <v>3</v>
      </c>
      <c r="T23" s="37">
        <v>3</v>
      </c>
      <c r="U23" s="37">
        <v>3</v>
      </c>
      <c r="V23" s="37">
        <v>3</v>
      </c>
      <c r="W23" s="37">
        <v>3</v>
      </c>
      <c r="X23" s="37">
        <v>3</v>
      </c>
      <c r="Y23" s="37">
        <v>2</v>
      </c>
      <c r="Z23" s="37">
        <v>3</v>
      </c>
      <c r="AA23" s="37">
        <v>2</v>
      </c>
      <c r="AB23" s="37">
        <v>2</v>
      </c>
      <c r="AC23" s="37">
        <v>3</v>
      </c>
      <c r="AD23" s="37">
        <v>3</v>
      </c>
      <c r="AE23" s="37">
        <v>3</v>
      </c>
      <c r="AF23" s="37">
        <v>2</v>
      </c>
      <c r="AG23" s="37">
        <v>2</v>
      </c>
      <c r="AH23" s="37">
        <v>3</v>
      </c>
      <c r="AI23" s="37">
        <v>2</v>
      </c>
      <c r="AJ23" s="37">
        <v>2</v>
      </c>
      <c r="AK23" s="37">
        <v>3</v>
      </c>
      <c r="AL23" s="37">
        <v>2</v>
      </c>
      <c r="AM23" s="37">
        <v>3</v>
      </c>
      <c r="AN23" s="37">
        <v>3</v>
      </c>
      <c r="AO23" s="37">
        <v>3</v>
      </c>
      <c r="AP23" s="37">
        <v>2</v>
      </c>
      <c r="AQ23" s="37">
        <v>3</v>
      </c>
      <c r="AR23" s="38">
        <v>1</v>
      </c>
      <c r="AS23" s="37">
        <v>1</v>
      </c>
      <c r="AT23" s="37">
        <v>3</v>
      </c>
      <c r="AU23" s="37">
        <v>2</v>
      </c>
      <c r="AV23" s="37">
        <v>3</v>
      </c>
      <c r="AW23" s="37">
        <v>3</v>
      </c>
      <c r="AX23" s="37">
        <v>3</v>
      </c>
      <c r="AY23" s="37">
        <v>3</v>
      </c>
      <c r="AZ23" s="37">
        <v>2</v>
      </c>
      <c r="BA23" s="37">
        <v>2</v>
      </c>
      <c r="BB23" s="37">
        <v>1</v>
      </c>
      <c r="BC23" s="37">
        <v>1</v>
      </c>
      <c r="BD23" s="37">
        <v>2</v>
      </c>
      <c r="BE23" s="22">
        <v>2</v>
      </c>
      <c r="BF23" s="8"/>
      <c r="BG23" s="15">
        <f t="shared" si="0"/>
        <v>5</v>
      </c>
      <c r="BH23" s="15">
        <f t="shared" si="1"/>
        <v>17</v>
      </c>
      <c r="BI23" s="15">
        <f t="shared" si="2"/>
        <v>31</v>
      </c>
      <c r="BK23" s="39">
        <f t="shared" si="3"/>
        <v>0.41509433962264153</v>
      </c>
      <c r="BL23" s="39">
        <f t="shared" si="4"/>
        <v>9.4339622641509441E-2</v>
      </c>
    </row>
    <row r="24" spans="1:64" x14ac:dyDescent="0.35">
      <c r="A24" s="8"/>
      <c r="B24" s="35" t="s">
        <v>122</v>
      </c>
      <c r="C24" s="36" t="s">
        <v>222</v>
      </c>
      <c r="D24" s="37">
        <v>3</v>
      </c>
      <c r="E24" s="37">
        <v>3</v>
      </c>
      <c r="F24" s="37">
        <v>1</v>
      </c>
      <c r="G24" s="37">
        <v>3</v>
      </c>
      <c r="H24" s="37">
        <v>3</v>
      </c>
      <c r="I24" s="37">
        <v>3</v>
      </c>
      <c r="J24" s="37">
        <v>1</v>
      </c>
      <c r="K24" s="37">
        <v>2</v>
      </c>
      <c r="L24" s="37">
        <v>1</v>
      </c>
      <c r="M24" s="37">
        <v>1</v>
      </c>
      <c r="N24" s="37">
        <v>2</v>
      </c>
      <c r="O24" s="37"/>
      <c r="P24" s="37">
        <v>1</v>
      </c>
      <c r="Q24" s="37">
        <v>2</v>
      </c>
      <c r="R24" s="37">
        <v>1</v>
      </c>
      <c r="S24" s="37">
        <v>3</v>
      </c>
      <c r="T24" s="37">
        <v>3</v>
      </c>
      <c r="U24" s="37">
        <v>3</v>
      </c>
      <c r="V24" s="37">
        <v>3</v>
      </c>
      <c r="W24" s="37">
        <v>1</v>
      </c>
      <c r="X24" s="37">
        <v>3</v>
      </c>
      <c r="Y24" s="37">
        <v>2</v>
      </c>
      <c r="Z24" s="37">
        <v>3</v>
      </c>
      <c r="AA24" s="37">
        <v>2</v>
      </c>
      <c r="AB24" s="37">
        <v>2</v>
      </c>
      <c r="AC24" s="37">
        <v>3</v>
      </c>
      <c r="AD24" s="37">
        <v>3</v>
      </c>
      <c r="AE24" s="37">
        <v>3</v>
      </c>
      <c r="AF24" s="37">
        <v>2</v>
      </c>
      <c r="AG24" s="37">
        <v>2</v>
      </c>
      <c r="AH24" s="37">
        <v>3</v>
      </c>
      <c r="AI24" s="37">
        <v>2</v>
      </c>
      <c r="AJ24" s="37">
        <v>1</v>
      </c>
      <c r="AK24" s="37">
        <v>1</v>
      </c>
      <c r="AL24" s="37">
        <v>2</v>
      </c>
      <c r="AM24" s="37">
        <v>3</v>
      </c>
      <c r="AN24" s="37">
        <v>3</v>
      </c>
      <c r="AO24" s="37">
        <v>3</v>
      </c>
      <c r="AP24" s="37">
        <v>2</v>
      </c>
      <c r="AQ24" s="37">
        <v>3</v>
      </c>
      <c r="AR24" s="38">
        <v>1</v>
      </c>
      <c r="AS24" s="37">
        <v>1</v>
      </c>
      <c r="AT24" s="37">
        <v>3</v>
      </c>
      <c r="AU24" s="37">
        <v>2</v>
      </c>
      <c r="AV24" s="37">
        <v>3</v>
      </c>
      <c r="AW24" s="37">
        <v>3</v>
      </c>
      <c r="AX24" s="37">
        <v>3</v>
      </c>
      <c r="AY24" s="37">
        <v>3</v>
      </c>
      <c r="AZ24" s="37">
        <v>2</v>
      </c>
      <c r="BA24" s="37">
        <v>2</v>
      </c>
      <c r="BB24" s="37">
        <v>3</v>
      </c>
      <c r="BC24" s="37">
        <v>2</v>
      </c>
      <c r="BD24" s="37">
        <v>2</v>
      </c>
      <c r="BE24" s="22">
        <v>3</v>
      </c>
      <c r="BF24" s="8"/>
      <c r="BG24" s="15">
        <f t="shared" si="0"/>
        <v>11</v>
      </c>
      <c r="BH24" s="15">
        <f t="shared" si="1"/>
        <v>16</v>
      </c>
      <c r="BI24" s="15">
        <f t="shared" si="2"/>
        <v>26</v>
      </c>
      <c r="BK24" s="39">
        <f t="shared" si="3"/>
        <v>0.50943396226415094</v>
      </c>
      <c r="BL24" s="39">
        <f t="shared" si="4"/>
        <v>0.20754716981132076</v>
      </c>
    </row>
    <row r="25" spans="1:64" x14ac:dyDescent="0.35">
      <c r="A25" s="8"/>
      <c r="B25" s="35" t="s">
        <v>123</v>
      </c>
      <c r="C25" s="36" t="s">
        <v>219</v>
      </c>
      <c r="D25" s="37">
        <v>3</v>
      </c>
      <c r="E25" s="37">
        <v>3</v>
      </c>
      <c r="F25" s="37">
        <v>1</v>
      </c>
      <c r="G25" s="37">
        <v>3</v>
      </c>
      <c r="H25" s="37">
        <v>1</v>
      </c>
      <c r="I25" s="37">
        <v>3</v>
      </c>
      <c r="J25" s="37">
        <v>3</v>
      </c>
      <c r="K25" s="37">
        <v>1</v>
      </c>
      <c r="L25" s="37">
        <v>1</v>
      </c>
      <c r="M25" s="37">
        <v>1</v>
      </c>
      <c r="N25" s="37">
        <v>2</v>
      </c>
      <c r="O25" s="37">
        <v>2</v>
      </c>
      <c r="P25" s="37"/>
      <c r="Q25" s="37">
        <v>2</v>
      </c>
      <c r="R25" s="37">
        <v>3</v>
      </c>
      <c r="S25" s="37">
        <v>3</v>
      </c>
      <c r="T25" s="37">
        <v>3</v>
      </c>
      <c r="U25" s="37">
        <v>3</v>
      </c>
      <c r="V25" s="37">
        <v>3</v>
      </c>
      <c r="W25" s="37">
        <v>3</v>
      </c>
      <c r="X25" s="37">
        <v>1</v>
      </c>
      <c r="Y25" s="37">
        <v>1</v>
      </c>
      <c r="Z25" s="37">
        <v>1</v>
      </c>
      <c r="AA25" s="37">
        <v>1</v>
      </c>
      <c r="AB25" s="37">
        <v>2</v>
      </c>
      <c r="AC25" s="37">
        <v>3</v>
      </c>
      <c r="AD25" s="37">
        <v>1</v>
      </c>
      <c r="AE25" s="37">
        <v>3</v>
      </c>
      <c r="AF25" s="37">
        <v>2</v>
      </c>
      <c r="AG25" s="37">
        <v>2</v>
      </c>
      <c r="AH25" s="37">
        <v>1</v>
      </c>
      <c r="AI25" s="37">
        <v>1</v>
      </c>
      <c r="AJ25" s="37">
        <v>2</v>
      </c>
      <c r="AK25" s="37">
        <v>1</v>
      </c>
      <c r="AL25" s="37">
        <v>2</v>
      </c>
      <c r="AM25" s="37">
        <v>3</v>
      </c>
      <c r="AN25" s="37">
        <v>1</v>
      </c>
      <c r="AO25" s="37">
        <v>1</v>
      </c>
      <c r="AP25" s="37">
        <v>2</v>
      </c>
      <c r="AQ25" s="37">
        <v>3</v>
      </c>
      <c r="AR25" s="38">
        <v>1</v>
      </c>
      <c r="AS25" s="37">
        <v>1</v>
      </c>
      <c r="AT25" s="37">
        <v>1</v>
      </c>
      <c r="AU25" s="37">
        <v>2</v>
      </c>
      <c r="AV25" s="37">
        <v>3</v>
      </c>
      <c r="AW25" s="37">
        <v>3</v>
      </c>
      <c r="AX25" s="37">
        <v>3</v>
      </c>
      <c r="AY25" s="37">
        <v>3</v>
      </c>
      <c r="AZ25" s="37">
        <v>2</v>
      </c>
      <c r="BA25" s="37">
        <v>1</v>
      </c>
      <c r="BB25" s="37">
        <v>1</v>
      </c>
      <c r="BC25" s="37">
        <v>2</v>
      </c>
      <c r="BD25" s="37">
        <v>3</v>
      </c>
      <c r="BE25" s="22">
        <v>3</v>
      </c>
      <c r="BF25" s="8"/>
      <c r="BG25" s="15">
        <f t="shared" si="0"/>
        <v>20</v>
      </c>
      <c r="BH25" s="15">
        <f t="shared" si="1"/>
        <v>12</v>
      </c>
      <c r="BI25" s="15">
        <f t="shared" si="2"/>
        <v>21</v>
      </c>
      <c r="BK25" s="39">
        <f t="shared" si="3"/>
        <v>0.60377358490566035</v>
      </c>
      <c r="BL25" s="39">
        <f t="shared" si="4"/>
        <v>0.37735849056603776</v>
      </c>
    </row>
    <row r="26" spans="1:64" x14ac:dyDescent="0.35">
      <c r="A26" s="8"/>
      <c r="B26" s="35" t="s">
        <v>124</v>
      </c>
      <c r="C26" s="36" t="s">
        <v>26</v>
      </c>
      <c r="D26" s="37">
        <v>3</v>
      </c>
      <c r="E26" s="37">
        <v>3</v>
      </c>
      <c r="F26" s="37">
        <v>1</v>
      </c>
      <c r="G26" s="37">
        <v>3</v>
      </c>
      <c r="H26" s="37">
        <v>2</v>
      </c>
      <c r="I26" s="37">
        <v>3</v>
      </c>
      <c r="J26" s="37">
        <v>3</v>
      </c>
      <c r="K26" s="37">
        <v>2</v>
      </c>
      <c r="L26" s="37">
        <v>3</v>
      </c>
      <c r="M26" s="37">
        <v>3</v>
      </c>
      <c r="N26" s="37">
        <v>2</v>
      </c>
      <c r="O26" s="37">
        <v>3</v>
      </c>
      <c r="P26" s="37">
        <v>3</v>
      </c>
      <c r="Q26" s="37"/>
      <c r="R26" s="37">
        <v>3</v>
      </c>
      <c r="S26" s="37">
        <v>3</v>
      </c>
      <c r="T26" s="37">
        <v>3</v>
      </c>
      <c r="U26" s="37">
        <v>3</v>
      </c>
      <c r="V26" s="37">
        <v>1</v>
      </c>
      <c r="W26" s="37">
        <v>3</v>
      </c>
      <c r="X26" s="37">
        <v>3</v>
      </c>
      <c r="Y26" s="37">
        <v>2</v>
      </c>
      <c r="Z26" s="37">
        <v>3</v>
      </c>
      <c r="AA26" s="37">
        <v>2</v>
      </c>
      <c r="AB26" s="37">
        <v>2</v>
      </c>
      <c r="AC26" s="37">
        <v>3</v>
      </c>
      <c r="AD26" s="37">
        <v>3</v>
      </c>
      <c r="AE26" s="37">
        <v>3</v>
      </c>
      <c r="AF26" s="37">
        <v>2</v>
      </c>
      <c r="AG26" s="37">
        <v>3</v>
      </c>
      <c r="AH26" s="37">
        <v>3</v>
      </c>
      <c r="AI26" s="37">
        <v>2</v>
      </c>
      <c r="AJ26" s="37">
        <v>2</v>
      </c>
      <c r="AK26" s="37">
        <v>3</v>
      </c>
      <c r="AL26" s="37">
        <v>2</v>
      </c>
      <c r="AM26" s="37">
        <v>3</v>
      </c>
      <c r="AN26" s="37">
        <v>3</v>
      </c>
      <c r="AO26" s="37">
        <v>3</v>
      </c>
      <c r="AP26" s="37">
        <v>2</v>
      </c>
      <c r="AQ26" s="37">
        <v>3</v>
      </c>
      <c r="AR26" s="38">
        <v>1</v>
      </c>
      <c r="AS26" s="37">
        <v>1</v>
      </c>
      <c r="AT26" s="37">
        <v>3</v>
      </c>
      <c r="AU26" s="37">
        <v>2</v>
      </c>
      <c r="AV26" s="37">
        <v>3</v>
      </c>
      <c r="AW26" s="37">
        <v>3</v>
      </c>
      <c r="AX26" s="37">
        <v>3</v>
      </c>
      <c r="AY26" s="37">
        <v>3</v>
      </c>
      <c r="AZ26" s="37">
        <v>3</v>
      </c>
      <c r="BA26" s="37">
        <v>2</v>
      </c>
      <c r="BB26" s="37">
        <v>3</v>
      </c>
      <c r="BC26" s="37">
        <v>2</v>
      </c>
      <c r="BD26" s="37">
        <v>2</v>
      </c>
      <c r="BE26" s="22">
        <v>3</v>
      </c>
      <c r="BF26" s="8"/>
      <c r="BG26" s="15">
        <f t="shared" si="0"/>
        <v>4</v>
      </c>
      <c r="BH26" s="15">
        <f t="shared" si="1"/>
        <v>15</v>
      </c>
      <c r="BI26" s="15">
        <f t="shared" si="2"/>
        <v>34</v>
      </c>
      <c r="BK26" s="39">
        <f t="shared" si="3"/>
        <v>0.35849056603773582</v>
      </c>
      <c r="BL26" s="39">
        <f t="shared" si="4"/>
        <v>7.5471698113207544E-2</v>
      </c>
    </row>
    <row r="27" spans="1:64" x14ac:dyDescent="0.35">
      <c r="A27" s="8"/>
      <c r="B27" s="35" t="s">
        <v>125</v>
      </c>
      <c r="C27" s="36" t="s">
        <v>166</v>
      </c>
      <c r="D27" s="37">
        <v>3</v>
      </c>
      <c r="E27" s="37">
        <v>3</v>
      </c>
      <c r="F27" s="37">
        <v>1</v>
      </c>
      <c r="G27" s="37">
        <v>3</v>
      </c>
      <c r="H27" s="37">
        <v>2</v>
      </c>
      <c r="I27" s="37">
        <v>1</v>
      </c>
      <c r="J27" s="37">
        <v>3</v>
      </c>
      <c r="K27" s="37">
        <v>2</v>
      </c>
      <c r="L27" s="37">
        <v>1</v>
      </c>
      <c r="M27" s="37">
        <v>3</v>
      </c>
      <c r="N27" s="37">
        <v>2</v>
      </c>
      <c r="O27" s="37">
        <v>3</v>
      </c>
      <c r="P27" s="37">
        <v>3</v>
      </c>
      <c r="Q27" s="37">
        <v>2</v>
      </c>
      <c r="R27" s="37"/>
      <c r="S27" s="37">
        <v>3</v>
      </c>
      <c r="T27" s="37">
        <v>3</v>
      </c>
      <c r="U27" s="37">
        <v>3</v>
      </c>
      <c r="V27" s="37">
        <v>3</v>
      </c>
      <c r="W27" s="37">
        <v>3</v>
      </c>
      <c r="X27" s="37">
        <v>3</v>
      </c>
      <c r="Y27" s="37">
        <v>2</v>
      </c>
      <c r="Z27" s="37">
        <v>3</v>
      </c>
      <c r="AA27" s="37">
        <v>2</v>
      </c>
      <c r="AB27" s="37">
        <v>2</v>
      </c>
      <c r="AC27" s="37">
        <v>3</v>
      </c>
      <c r="AD27" s="37">
        <v>3</v>
      </c>
      <c r="AE27" s="37">
        <v>3</v>
      </c>
      <c r="AF27" s="37">
        <v>2</v>
      </c>
      <c r="AG27" s="37">
        <v>3</v>
      </c>
      <c r="AH27" s="37">
        <v>3</v>
      </c>
      <c r="AI27" s="37">
        <v>2</v>
      </c>
      <c r="AJ27" s="37">
        <v>1</v>
      </c>
      <c r="AK27" s="37">
        <v>3</v>
      </c>
      <c r="AL27" s="37">
        <v>2</v>
      </c>
      <c r="AM27" s="37">
        <v>3</v>
      </c>
      <c r="AN27" s="37">
        <v>3</v>
      </c>
      <c r="AO27" s="37">
        <v>3</v>
      </c>
      <c r="AP27" s="37">
        <v>1</v>
      </c>
      <c r="AQ27" s="37">
        <v>3</v>
      </c>
      <c r="AR27" s="38">
        <v>1</v>
      </c>
      <c r="AS27" s="37">
        <v>1</v>
      </c>
      <c r="AT27" s="37">
        <v>3</v>
      </c>
      <c r="AU27" s="37">
        <v>2</v>
      </c>
      <c r="AV27" s="37">
        <v>3</v>
      </c>
      <c r="AW27" s="37">
        <v>3</v>
      </c>
      <c r="AX27" s="37">
        <v>3</v>
      </c>
      <c r="AY27" s="37">
        <v>3</v>
      </c>
      <c r="AZ27" s="37">
        <v>2</v>
      </c>
      <c r="BA27" s="37">
        <v>2</v>
      </c>
      <c r="BB27" s="37">
        <v>3</v>
      </c>
      <c r="BC27" s="37">
        <v>2</v>
      </c>
      <c r="BD27" s="37">
        <v>2</v>
      </c>
      <c r="BE27" s="22">
        <v>1</v>
      </c>
      <c r="BF27" s="8"/>
      <c r="BG27" s="15">
        <f t="shared" si="0"/>
        <v>8</v>
      </c>
      <c r="BH27" s="15">
        <f t="shared" si="1"/>
        <v>15</v>
      </c>
      <c r="BI27" s="15">
        <f t="shared" si="2"/>
        <v>30</v>
      </c>
      <c r="BK27" s="39">
        <f t="shared" si="3"/>
        <v>0.43396226415094341</v>
      </c>
      <c r="BL27" s="39">
        <f t="shared" si="4"/>
        <v>0.15094339622641509</v>
      </c>
    </row>
    <row r="28" spans="1:64" x14ac:dyDescent="0.35">
      <c r="A28" s="8"/>
      <c r="B28" s="35" t="s">
        <v>126</v>
      </c>
      <c r="C28" s="36" t="s">
        <v>29</v>
      </c>
      <c r="D28" s="37">
        <v>3</v>
      </c>
      <c r="E28" s="37">
        <v>3</v>
      </c>
      <c r="F28" s="37">
        <v>1</v>
      </c>
      <c r="G28" s="37">
        <v>3</v>
      </c>
      <c r="H28" s="37">
        <v>2</v>
      </c>
      <c r="I28" s="37">
        <v>3</v>
      </c>
      <c r="J28" s="37">
        <v>3</v>
      </c>
      <c r="K28" s="37">
        <v>2</v>
      </c>
      <c r="L28" s="37">
        <v>3</v>
      </c>
      <c r="M28" s="37">
        <v>3</v>
      </c>
      <c r="N28" s="37">
        <v>2</v>
      </c>
      <c r="O28" s="37">
        <v>3</v>
      </c>
      <c r="P28" s="37">
        <v>3</v>
      </c>
      <c r="Q28" s="37">
        <v>2</v>
      </c>
      <c r="R28" s="37">
        <v>3</v>
      </c>
      <c r="S28" s="37"/>
      <c r="T28" s="37">
        <v>3</v>
      </c>
      <c r="U28" s="37">
        <v>3</v>
      </c>
      <c r="V28" s="37">
        <v>3</v>
      </c>
      <c r="W28" s="37">
        <v>3</v>
      </c>
      <c r="X28" s="37">
        <v>3</v>
      </c>
      <c r="Y28" s="37">
        <v>2</v>
      </c>
      <c r="Z28" s="37">
        <v>1</v>
      </c>
      <c r="AA28" s="37">
        <v>2</v>
      </c>
      <c r="AB28" s="37">
        <v>2</v>
      </c>
      <c r="AC28" s="37">
        <v>3</v>
      </c>
      <c r="AD28" s="37">
        <v>3</v>
      </c>
      <c r="AE28" s="37">
        <v>3</v>
      </c>
      <c r="AF28" s="37">
        <v>2</v>
      </c>
      <c r="AG28" s="37">
        <v>3</v>
      </c>
      <c r="AH28" s="37">
        <v>3</v>
      </c>
      <c r="AI28" s="37">
        <v>2</v>
      </c>
      <c r="AJ28" s="37">
        <v>1</v>
      </c>
      <c r="AK28" s="37">
        <v>3</v>
      </c>
      <c r="AL28" s="37">
        <v>2</v>
      </c>
      <c r="AM28" s="37">
        <v>3</v>
      </c>
      <c r="AN28" s="37">
        <v>3</v>
      </c>
      <c r="AO28" s="37">
        <v>3</v>
      </c>
      <c r="AP28" s="37">
        <v>2</v>
      </c>
      <c r="AQ28" s="37">
        <v>3</v>
      </c>
      <c r="AR28" s="38">
        <v>1</v>
      </c>
      <c r="AS28" s="37">
        <v>1</v>
      </c>
      <c r="AT28" s="37">
        <v>3</v>
      </c>
      <c r="AU28" s="37">
        <v>2</v>
      </c>
      <c r="AV28" s="37">
        <v>3</v>
      </c>
      <c r="AW28" s="37">
        <v>3</v>
      </c>
      <c r="AX28" s="37">
        <v>3</v>
      </c>
      <c r="AY28" s="37">
        <v>3</v>
      </c>
      <c r="AZ28" s="37">
        <v>2</v>
      </c>
      <c r="BA28" s="37">
        <v>2</v>
      </c>
      <c r="BB28" s="37">
        <v>3</v>
      </c>
      <c r="BC28" s="37">
        <v>2</v>
      </c>
      <c r="BD28" s="37">
        <v>3</v>
      </c>
      <c r="BE28" s="22">
        <v>2</v>
      </c>
      <c r="BF28" s="8"/>
      <c r="BG28" s="15">
        <f t="shared" si="0"/>
        <v>5</v>
      </c>
      <c r="BH28" s="15">
        <f t="shared" si="1"/>
        <v>16</v>
      </c>
      <c r="BI28" s="15">
        <f t="shared" si="2"/>
        <v>32</v>
      </c>
      <c r="BK28" s="39">
        <f t="shared" si="3"/>
        <v>0.39622641509433965</v>
      </c>
      <c r="BL28" s="39">
        <f t="shared" si="4"/>
        <v>9.4339622641509441E-2</v>
      </c>
    </row>
    <row r="29" spans="1:64" x14ac:dyDescent="0.35">
      <c r="A29" s="8"/>
      <c r="B29" s="35" t="s">
        <v>127</v>
      </c>
      <c r="C29" s="36" t="s">
        <v>31</v>
      </c>
      <c r="D29" s="37">
        <v>3</v>
      </c>
      <c r="E29" s="37">
        <v>3</v>
      </c>
      <c r="F29" s="37">
        <v>1</v>
      </c>
      <c r="G29" s="37">
        <v>3</v>
      </c>
      <c r="H29" s="37">
        <v>3</v>
      </c>
      <c r="I29" s="37">
        <v>3</v>
      </c>
      <c r="J29" s="37">
        <v>1</v>
      </c>
      <c r="K29" s="37">
        <v>2</v>
      </c>
      <c r="L29" s="37">
        <v>1</v>
      </c>
      <c r="M29" s="37">
        <v>1</v>
      </c>
      <c r="N29" s="37">
        <v>2</v>
      </c>
      <c r="O29" s="37">
        <v>1</v>
      </c>
      <c r="P29" s="37">
        <v>3</v>
      </c>
      <c r="Q29" s="37">
        <v>2</v>
      </c>
      <c r="R29" s="37">
        <v>3</v>
      </c>
      <c r="S29" s="37">
        <v>3</v>
      </c>
      <c r="T29" s="37"/>
      <c r="U29" s="37">
        <v>3</v>
      </c>
      <c r="V29" s="37">
        <v>3</v>
      </c>
      <c r="W29" s="37">
        <v>1</v>
      </c>
      <c r="X29" s="37">
        <v>3</v>
      </c>
      <c r="Y29" s="37">
        <v>2</v>
      </c>
      <c r="Z29" s="37">
        <v>3</v>
      </c>
      <c r="AA29" s="37">
        <v>2</v>
      </c>
      <c r="AB29" s="37">
        <v>2</v>
      </c>
      <c r="AC29" s="37">
        <v>3</v>
      </c>
      <c r="AD29" s="37">
        <v>3</v>
      </c>
      <c r="AE29" s="37">
        <v>3</v>
      </c>
      <c r="AF29" s="37">
        <v>2</v>
      </c>
      <c r="AG29" s="37">
        <v>2</v>
      </c>
      <c r="AH29" s="37">
        <v>3</v>
      </c>
      <c r="AI29" s="37">
        <v>2</v>
      </c>
      <c r="AJ29" s="37">
        <v>2</v>
      </c>
      <c r="AK29" s="37">
        <v>3</v>
      </c>
      <c r="AL29" s="37">
        <v>2</v>
      </c>
      <c r="AM29" s="37">
        <v>3</v>
      </c>
      <c r="AN29" s="37">
        <v>3</v>
      </c>
      <c r="AO29" s="37">
        <v>3</v>
      </c>
      <c r="AP29" s="37">
        <v>2</v>
      </c>
      <c r="AQ29" s="37">
        <v>1</v>
      </c>
      <c r="AR29" s="38">
        <v>3</v>
      </c>
      <c r="AS29" s="37">
        <v>1</v>
      </c>
      <c r="AT29" s="37">
        <v>3</v>
      </c>
      <c r="AU29" s="37">
        <v>2</v>
      </c>
      <c r="AV29" s="37">
        <v>3</v>
      </c>
      <c r="AW29" s="37">
        <v>3</v>
      </c>
      <c r="AX29" s="37">
        <v>3</v>
      </c>
      <c r="AY29" s="37">
        <v>3</v>
      </c>
      <c r="AZ29" s="37">
        <v>3</v>
      </c>
      <c r="BA29" s="37">
        <v>2</v>
      </c>
      <c r="BB29" s="37">
        <v>1</v>
      </c>
      <c r="BC29" s="37">
        <v>2</v>
      </c>
      <c r="BD29" s="37">
        <v>3</v>
      </c>
      <c r="BE29" s="22">
        <v>2</v>
      </c>
      <c r="BF29" s="8"/>
      <c r="BG29" s="15">
        <f t="shared" si="0"/>
        <v>9</v>
      </c>
      <c r="BH29" s="15">
        <f t="shared" si="1"/>
        <v>16</v>
      </c>
      <c r="BI29" s="15">
        <f t="shared" si="2"/>
        <v>28</v>
      </c>
      <c r="BK29" s="39">
        <f t="shared" si="3"/>
        <v>0.47169811320754718</v>
      </c>
      <c r="BL29" s="39">
        <f t="shared" si="4"/>
        <v>0.16981132075471697</v>
      </c>
    </row>
    <row r="30" spans="1:64" x14ac:dyDescent="0.35">
      <c r="A30" s="8"/>
      <c r="B30" s="35" t="s">
        <v>128</v>
      </c>
      <c r="C30" s="36" t="s">
        <v>33</v>
      </c>
      <c r="D30" s="37">
        <v>3</v>
      </c>
      <c r="E30" s="37">
        <v>3</v>
      </c>
      <c r="F30" s="37">
        <v>1</v>
      </c>
      <c r="G30" s="37">
        <v>3</v>
      </c>
      <c r="H30" s="37">
        <v>2</v>
      </c>
      <c r="I30" s="37">
        <v>3</v>
      </c>
      <c r="J30" s="37">
        <v>3</v>
      </c>
      <c r="K30" s="37">
        <v>2</v>
      </c>
      <c r="L30" s="37">
        <v>3</v>
      </c>
      <c r="M30" s="37">
        <v>3</v>
      </c>
      <c r="N30" s="37">
        <v>2</v>
      </c>
      <c r="O30" s="37">
        <v>3</v>
      </c>
      <c r="P30" s="37">
        <v>3</v>
      </c>
      <c r="Q30" s="37">
        <v>2</v>
      </c>
      <c r="R30" s="37">
        <v>3</v>
      </c>
      <c r="S30" s="37">
        <v>3</v>
      </c>
      <c r="T30" s="37">
        <v>3</v>
      </c>
      <c r="U30" s="37"/>
      <c r="V30" s="37">
        <v>3</v>
      </c>
      <c r="W30" s="37">
        <v>3</v>
      </c>
      <c r="X30" s="37">
        <v>3</v>
      </c>
      <c r="Y30" s="37">
        <v>2</v>
      </c>
      <c r="Z30" s="37">
        <v>3</v>
      </c>
      <c r="AA30" s="37">
        <v>2</v>
      </c>
      <c r="AB30" s="37">
        <v>3</v>
      </c>
      <c r="AC30" s="37">
        <v>3</v>
      </c>
      <c r="AD30" s="37">
        <v>3</v>
      </c>
      <c r="AE30" s="37">
        <v>3</v>
      </c>
      <c r="AF30" s="37">
        <v>2</v>
      </c>
      <c r="AG30" s="37">
        <v>3</v>
      </c>
      <c r="AH30" s="37">
        <v>3</v>
      </c>
      <c r="AI30" s="37">
        <v>2</v>
      </c>
      <c r="AJ30" s="37">
        <v>2</v>
      </c>
      <c r="AK30" s="37">
        <v>3</v>
      </c>
      <c r="AL30" s="37">
        <v>2</v>
      </c>
      <c r="AM30" s="37">
        <v>3</v>
      </c>
      <c r="AN30" s="37">
        <v>3</v>
      </c>
      <c r="AO30" s="37">
        <v>3</v>
      </c>
      <c r="AP30" s="37">
        <v>2</v>
      </c>
      <c r="AQ30" s="37">
        <v>3</v>
      </c>
      <c r="AR30" s="38">
        <v>3</v>
      </c>
      <c r="AS30" s="37">
        <v>1</v>
      </c>
      <c r="AT30" s="37">
        <v>3</v>
      </c>
      <c r="AU30" s="37">
        <v>2</v>
      </c>
      <c r="AV30" s="37">
        <v>3</v>
      </c>
      <c r="AW30" s="37">
        <v>3</v>
      </c>
      <c r="AX30" s="37">
        <v>3</v>
      </c>
      <c r="AY30" s="37">
        <v>3</v>
      </c>
      <c r="AZ30" s="37">
        <v>3</v>
      </c>
      <c r="BA30" s="37">
        <v>2</v>
      </c>
      <c r="BB30" s="37">
        <v>3</v>
      </c>
      <c r="BC30" s="37">
        <v>1</v>
      </c>
      <c r="BD30" s="37">
        <v>2</v>
      </c>
      <c r="BE30" s="22">
        <v>3</v>
      </c>
      <c r="BF30" s="8"/>
      <c r="BG30" s="15">
        <f t="shared" si="0"/>
        <v>3</v>
      </c>
      <c r="BH30" s="15">
        <f t="shared" si="1"/>
        <v>14</v>
      </c>
      <c r="BI30" s="15">
        <f t="shared" si="2"/>
        <v>36</v>
      </c>
      <c r="BK30" s="39">
        <f t="shared" si="3"/>
        <v>0.32075471698113206</v>
      </c>
      <c r="BL30" s="39">
        <f t="shared" si="4"/>
        <v>5.6603773584905662E-2</v>
      </c>
    </row>
    <row r="31" spans="1:64" x14ac:dyDescent="0.35">
      <c r="A31" s="8"/>
      <c r="B31" s="35" t="s">
        <v>129</v>
      </c>
      <c r="C31" s="36" t="s">
        <v>35</v>
      </c>
      <c r="D31" s="37">
        <v>3</v>
      </c>
      <c r="E31" s="37">
        <v>3</v>
      </c>
      <c r="F31" s="37">
        <v>1</v>
      </c>
      <c r="G31" s="37">
        <v>3</v>
      </c>
      <c r="H31" s="37">
        <v>3</v>
      </c>
      <c r="I31" s="37">
        <v>3</v>
      </c>
      <c r="J31" s="37">
        <v>3</v>
      </c>
      <c r="K31" s="37">
        <v>2</v>
      </c>
      <c r="L31" s="37">
        <v>3</v>
      </c>
      <c r="M31" s="37">
        <v>3</v>
      </c>
      <c r="N31" s="37">
        <v>2</v>
      </c>
      <c r="O31" s="37">
        <v>3</v>
      </c>
      <c r="P31" s="37">
        <v>3</v>
      </c>
      <c r="Q31" s="37">
        <v>2</v>
      </c>
      <c r="R31" s="37">
        <v>3</v>
      </c>
      <c r="S31" s="37">
        <v>3</v>
      </c>
      <c r="T31" s="37">
        <v>3</v>
      </c>
      <c r="U31" s="37">
        <v>3</v>
      </c>
      <c r="V31" s="37"/>
      <c r="W31" s="37">
        <v>3</v>
      </c>
      <c r="X31" s="37">
        <v>3</v>
      </c>
      <c r="Y31" s="37">
        <v>2</v>
      </c>
      <c r="Z31" s="37">
        <v>3</v>
      </c>
      <c r="AA31" s="37">
        <v>2</v>
      </c>
      <c r="AB31" s="37">
        <v>1</v>
      </c>
      <c r="AC31" s="37">
        <v>3</v>
      </c>
      <c r="AD31" s="37">
        <v>3</v>
      </c>
      <c r="AE31" s="37">
        <v>3</v>
      </c>
      <c r="AF31" s="37">
        <v>2</v>
      </c>
      <c r="AG31" s="37">
        <v>3</v>
      </c>
      <c r="AH31" s="37">
        <v>3</v>
      </c>
      <c r="AI31" s="37">
        <v>2</v>
      </c>
      <c r="AJ31" s="37">
        <v>2</v>
      </c>
      <c r="AK31" s="37">
        <v>3</v>
      </c>
      <c r="AL31" s="37">
        <v>2</v>
      </c>
      <c r="AM31" s="37">
        <v>3</v>
      </c>
      <c r="AN31" s="37">
        <v>3</v>
      </c>
      <c r="AO31" s="37">
        <v>3</v>
      </c>
      <c r="AP31" s="37">
        <v>2</v>
      </c>
      <c r="AQ31" s="37">
        <v>3</v>
      </c>
      <c r="AR31" s="38">
        <v>1</v>
      </c>
      <c r="AS31" s="37">
        <v>1</v>
      </c>
      <c r="AT31" s="37">
        <v>3</v>
      </c>
      <c r="AU31" s="37">
        <v>2</v>
      </c>
      <c r="AV31" s="37">
        <v>3</v>
      </c>
      <c r="AW31" s="37">
        <v>3</v>
      </c>
      <c r="AX31" s="37">
        <v>3</v>
      </c>
      <c r="AY31" s="37">
        <v>3</v>
      </c>
      <c r="AZ31" s="37">
        <v>3</v>
      </c>
      <c r="BA31" s="37">
        <v>2</v>
      </c>
      <c r="BB31" s="37">
        <v>3</v>
      </c>
      <c r="BC31" s="37">
        <v>2</v>
      </c>
      <c r="BD31" s="37">
        <v>3</v>
      </c>
      <c r="BE31" s="22">
        <v>2</v>
      </c>
      <c r="BF31" s="8"/>
      <c r="BG31" s="15">
        <f t="shared" si="0"/>
        <v>4</v>
      </c>
      <c r="BH31" s="15">
        <f t="shared" si="1"/>
        <v>14</v>
      </c>
      <c r="BI31" s="15">
        <f t="shared" si="2"/>
        <v>35</v>
      </c>
      <c r="BK31" s="39">
        <f t="shared" si="3"/>
        <v>0.33962264150943394</v>
      </c>
      <c r="BL31" s="39">
        <f t="shared" si="4"/>
        <v>7.5471698113207544E-2</v>
      </c>
    </row>
    <row r="32" spans="1:64" x14ac:dyDescent="0.35">
      <c r="A32" s="8"/>
      <c r="B32" s="35" t="s">
        <v>130</v>
      </c>
      <c r="C32" s="36" t="s">
        <v>37</v>
      </c>
      <c r="D32" s="37">
        <v>3</v>
      </c>
      <c r="E32" s="37">
        <v>3</v>
      </c>
      <c r="F32" s="37">
        <v>1</v>
      </c>
      <c r="G32" s="37">
        <v>3</v>
      </c>
      <c r="H32" s="37">
        <v>3</v>
      </c>
      <c r="I32" s="37">
        <v>3</v>
      </c>
      <c r="J32" s="37">
        <v>1</v>
      </c>
      <c r="K32" s="37">
        <v>2</v>
      </c>
      <c r="L32" s="37">
        <v>1</v>
      </c>
      <c r="M32" s="37">
        <v>1</v>
      </c>
      <c r="N32" s="37">
        <v>2</v>
      </c>
      <c r="O32" s="37">
        <v>1</v>
      </c>
      <c r="P32" s="37">
        <v>3</v>
      </c>
      <c r="Q32" s="37">
        <v>2</v>
      </c>
      <c r="R32" s="37">
        <v>3</v>
      </c>
      <c r="S32" s="37">
        <v>3</v>
      </c>
      <c r="T32" s="37">
        <v>3</v>
      </c>
      <c r="U32" s="37">
        <v>3</v>
      </c>
      <c r="V32" s="37">
        <v>3</v>
      </c>
      <c r="W32" s="37"/>
      <c r="X32" s="37">
        <v>3</v>
      </c>
      <c r="Y32" s="37">
        <v>2</v>
      </c>
      <c r="Z32" s="37">
        <v>3</v>
      </c>
      <c r="AA32" s="37">
        <v>2</v>
      </c>
      <c r="AB32" s="37">
        <v>2</v>
      </c>
      <c r="AC32" s="37">
        <v>3</v>
      </c>
      <c r="AD32" s="37">
        <v>3</v>
      </c>
      <c r="AE32" s="37">
        <v>3</v>
      </c>
      <c r="AF32" s="37">
        <v>2</v>
      </c>
      <c r="AG32" s="37">
        <v>2</v>
      </c>
      <c r="AH32" s="37">
        <v>3</v>
      </c>
      <c r="AI32" s="37">
        <v>2</v>
      </c>
      <c r="AJ32" s="37">
        <v>1</v>
      </c>
      <c r="AK32" s="37">
        <v>1</v>
      </c>
      <c r="AL32" s="37">
        <v>2</v>
      </c>
      <c r="AM32" s="37">
        <v>3</v>
      </c>
      <c r="AN32" s="37">
        <v>3</v>
      </c>
      <c r="AO32" s="37">
        <v>3</v>
      </c>
      <c r="AP32" s="37">
        <v>2</v>
      </c>
      <c r="AQ32" s="37">
        <v>1</v>
      </c>
      <c r="AR32" s="38">
        <v>1</v>
      </c>
      <c r="AS32" s="37">
        <v>1</v>
      </c>
      <c r="AT32" s="37">
        <v>3</v>
      </c>
      <c r="AU32" s="37">
        <v>2</v>
      </c>
      <c r="AV32" s="37">
        <v>1</v>
      </c>
      <c r="AW32" s="37">
        <v>3</v>
      </c>
      <c r="AX32" s="37">
        <v>3</v>
      </c>
      <c r="AY32" s="37">
        <v>3</v>
      </c>
      <c r="AZ32" s="37">
        <v>2</v>
      </c>
      <c r="BA32" s="37">
        <v>2</v>
      </c>
      <c r="BB32" s="37">
        <v>1</v>
      </c>
      <c r="BC32" s="37">
        <v>2</v>
      </c>
      <c r="BD32" s="37">
        <v>3</v>
      </c>
      <c r="BE32" s="22">
        <v>3</v>
      </c>
      <c r="BF32" s="8"/>
      <c r="BG32" s="15">
        <f t="shared" si="0"/>
        <v>12</v>
      </c>
      <c r="BH32" s="15">
        <f t="shared" si="1"/>
        <v>15</v>
      </c>
      <c r="BI32" s="15">
        <f t="shared" si="2"/>
        <v>26</v>
      </c>
      <c r="BK32" s="39">
        <f t="shared" si="3"/>
        <v>0.50943396226415094</v>
      </c>
      <c r="BL32" s="39">
        <f t="shared" si="4"/>
        <v>0.22641509433962265</v>
      </c>
    </row>
    <row r="33" spans="1:64" x14ac:dyDescent="0.35">
      <c r="A33" s="8"/>
      <c r="B33" s="35" t="s">
        <v>131</v>
      </c>
      <c r="C33" s="36" t="s">
        <v>215</v>
      </c>
      <c r="D33" s="37">
        <v>3</v>
      </c>
      <c r="E33" s="37">
        <v>3</v>
      </c>
      <c r="F33" s="37">
        <v>1</v>
      </c>
      <c r="G33" s="37">
        <v>1</v>
      </c>
      <c r="H33" s="37">
        <v>1</v>
      </c>
      <c r="I33" s="37">
        <v>3</v>
      </c>
      <c r="J33" s="37">
        <v>3</v>
      </c>
      <c r="K33" s="37">
        <v>1</v>
      </c>
      <c r="L33" s="37">
        <v>3</v>
      </c>
      <c r="M33" s="37">
        <v>3</v>
      </c>
      <c r="N33" s="37">
        <v>2</v>
      </c>
      <c r="O33" s="37">
        <v>3</v>
      </c>
      <c r="P33" s="37">
        <v>1</v>
      </c>
      <c r="Q33" s="37">
        <v>2</v>
      </c>
      <c r="R33" s="37">
        <v>3</v>
      </c>
      <c r="S33" s="37">
        <v>3</v>
      </c>
      <c r="T33" s="37">
        <v>3</v>
      </c>
      <c r="U33" s="37">
        <v>3</v>
      </c>
      <c r="V33" s="37">
        <v>3</v>
      </c>
      <c r="W33" s="37">
        <v>3</v>
      </c>
      <c r="X33" s="37"/>
      <c r="Y33" s="37">
        <v>1</v>
      </c>
      <c r="Z33" s="37">
        <v>1</v>
      </c>
      <c r="AA33" s="37">
        <v>1</v>
      </c>
      <c r="AB33" s="37">
        <v>1</v>
      </c>
      <c r="AC33" s="37">
        <v>1</v>
      </c>
      <c r="AD33" s="37">
        <v>1</v>
      </c>
      <c r="AE33" s="37">
        <v>3</v>
      </c>
      <c r="AF33" s="37">
        <v>2</v>
      </c>
      <c r="AG33" s="37">
        <v>1</v>
      </c>
      <c r="AH33" s="37">
        <v>1</v>
      </c>
      <c r="AI33" s="37">
        <v>1</v>
      </c>
      <c r="AJ33" s="37">
        <v>1</v>
      </c>
      <c r="AK33" s="37">
        <v>3</v>
      </c>
      <c r="AL33" s="37">
        <v>2</v>
      </c>
      <c r="AM33" s="37">
        <v>3</v>
      </c>
      <c r="AN33" s="37">
        <v>1</v>
      </c>
      <c r="AO33" s="37">
        <v>1</v>
      </c>
      <c r="AP33" s="37">
        <v>2</v>
      </c>
      <c r="AQ33" s="37">
        <v>3</v>
      </c>
      <c r="AR33" s="38">
        <v>1</v>
      </c>
      <c r="AS33" s="37">
        <v>1</v>
      </c>
      <c r="AT33" s="37">
        <v>1</v>
      </c>
      <c r="AU33" s="37">
        <v>2</v>
      </c>
      <c r="AV33" s="37">
        <v>3</v>
      </c>
      <c r="AW33" s="37">
        <v>3</v>
      </c>
      <c r="AX33" s="37">
        <v>3</v>
      </c>
      <c r="AY33" s="37">
        <v>1</v>
      </c>
      <c r="AZ33" s="37">
        <v>1</v>
      </c>
      <c r="BA33" s="37">
        <v>1</v>
      </c>
      <c r="BB33" s="37">
        <v>1</v>
      </c>
      <c r="BC33" s="37">
        <v>1</v>
      </c>
      <c r="BD33" s="37">
        <v>3</v>
      </c>
      <c r="BE33" s="22">
        <v>3</v>
      </c>
      <c r="BF33" s="8"/>
      <c r="BG33" s="15">
        <f t="shared" si="0"/>
        <v>25</v>
      </c>
      <c r="BH33" s="15">
        <f t="shared" si="1"/>
        <v>6</v>
      </c>
      <c r="BI33" s="15">
        <f t="shared" si="2"/>
        <v>22</v>
      </c>
      <c r="BK33" s="39">
        <f t="shared" si="3"/>
        <v>0.58490566037735847</v>
      </c>
      <c r="BL33" s="39">
        <f t="shared" si="4"/>
        <v>0.47169811320754718</v>
      </c>
    </row>
    <row r="34" spans="1:64" x14ac:dyDescent="0.35">
      <c r="A34" s="8"/>
      <c r="B34" s="35" t="s">
        <v>132</v>
      </c>
      <c r="C34" s="36" t="s">
        <v>40</v>
      </c>
      <c r="D34" s="37">
        <v>3</v>
      </c>
      <c r="E34" s="37">
        <v>3</v>
      </c>
      <c r="F34" s="37">
        <v>1</v>
      </c>
      <c r="G34" s="37">
        <v>3</v>
      </c>
      <c r="H34" s="37">
        <v>1</v>
      </c>
      <c r="I34" s="37">
        <v>3</v>
      </c>
      <c r="J34" s="37">
        <v>3</v>
      </c>
      <c r="K34" s="37">
        <v>1</v>
      </c>
      <c r="L34" s="37">
        <v>3</v>
      </c>
      <c r="M34" s="37">
        <v>3</v>
      </c>
      <c r="N34" s="37">
        <v>2</v>
      </c>
      <c r="O34" s="37">
        <v>3</v>
      </c>
      <c r="P34" s="37">
        <v>1</v>
      </c>
      <c r="Q34" s="37">
        <v>2</v>
      </c>
      <c r="R34" s="37">
        <v>3</v>
      </c>
      <c r="S34" s="37">
        <v>3</v>
      </c>
      <c r="T34" s="37">
        <v>3</v>
      </c>
      <c r="U34" s="37">
        <v>3</v>
      </c>
      <c r="V34" s="37">
        <v>3</v>
      </c>
      <c r="W34" s="37">
        <v>3</v>
      </c>
      <c r="X34" s="37">
        <v>1</v>
      </c>
      <c r="Y34" s="37"/>
      <c r="Z34" s="37">
        <v>1</v>
      </c>
      <c r="AA34" s="37">
        <v>1</v>
      </c>
      <c r="AB34" s="37">
        <v>1</v>
      </c>
      <c r="AC34" s="37">
        <v>3</v>
      </c>
      <c r="AD34" s="37">
        <v>1</v>
      </c>
      <c r="AE34" s="37">
        <v>3</v>
      </c>
      <c r="AF34" s="37">
        <v>2</v>
      </c>
      <c r="AG34" s="37">
        <v>3</v>
      </c>
      <c r="AH34" s="37">
        <v>1</v>
      </c>
      <c r="AI34" s="37">
        <v>2</v>
      </c>
      <c r="AJ34" s="37">
        <v>1</v>
      </c>
      <c r="AK34" s="37">
        <v>3</v>
      </c>
      <c r="AL34" s="37">
        <v>2</v>
      </c>
      <c r="AM34" s="37">
        <v>3</v>
      </c>
      <c r="AN34" s="37">
        <v>1</v>
      </c>
      <c r="AO34" s="37">
        <v>1</v>
      </c>
      <c r="AP34" s="37">
        <v>1</v>
      </c>
      <c r="AQ34" s="37">
        <v>3</v>
      </c>
      <c r="AR34" s="38">
        <v>1</v>
      </c>
      <c r="AS34" s="37">
        <v>1</v>
      </c>
      <c r="AT34" s="37">
        <v>1</v>
      </c>
      <c r="AU34" s="37">
        <v>2</v>
      </c>
      <c r="AV34" s="37">
        <v>3</v>
      </c>
      <c r="AW34" s="37">
        <v>3</v>
      </c>
      <c r="AX34" s="37">
        <v>3</v>
      </c>
      <c r="AY34" s="37">
        <v>1</v>
      </c>
      <c r="AZ34" s="37">
        <v>1</v>
      </c>
      <c r="BA34" s="37">
        <v>1</v>
      </c>
      <c r="BB34" s="37">
        <v>3</v>
      </c>
      <c r="BC34" s="37">
        <v>1</v>
      </c>
      <c r="BD34" s="37">
        <v>2</v>
      </c>
      <c r="BE34" s="22">
        <v>1</v>
      </c>
      <c r="BF34" s="8"/>
      <c r="BG34" s="15">
        <f t="shared" si="0"/>
        <v>22</v>
      </c>
      <c r="BH34" s="15">
        <f t="shared" si="1"/>
        <v>7</v>
      </c>
      <c r="BI34" s="15">
        <f t="shared" si="2"/>
        <v>24</v>
      </c>
      <c r="BK34" s="39">
        <f t="shared" si="3"/>
        <v>0.54716981132075471</v>
      </c>
      <c r="BL34" s="39">
        <f t="shared" si="4"/>
        <v>0.41509433962264153</v>
      </c>
    </row>
    <row r="35" spans="1:64" x14ac:dyDescent="0.35">
      <c r="A35" s="8"/>
      <c r="B35" s="35" t="s">
        <v>133</v>
      </c>
      <c r="C35" s="36" t="s">
        <v>42</v>
      </c>
      <c r="D35" s="37">
        <v>3</v>
      </c>
      <c r="E35" s="37">
        <v>3</v>
      </c>
      <c r="F35" s="37">
        <v>1</v>
      </c>
      <c r="G35" s="37">
        <v>3</v>
      </c>
      <c r="H35" s="37">
        <v>1</v>
      </c>
      <c r="I35" s="37">
        <v>3</v>
      </c>
      <c r="J35" s="37">
        <v>3</v>
      </c>
      <c r="K35" s="37">
        <v>1</v>
      </c>
      <c r="L35" s="37">
        <v>3</v>
      </c>
      <c r="M35" s="37">
        <v>3</v>
      </c>
      <c r="N35" s="37">
        <v>2</v>
      </c>
      <c r="O35" s="37">
        <v>3</v>
      </c>
      <c r="P35" s="37">
        <v>1</v>
      </c>
      <c r="Q35" s="37">
        <v>2</v>
      </c>
      <c r="R35" s="37">
        <v>3</v>
      </c>
      <c r="S35" s="37">
        <v>2</v>
      </c>
      <c r="T35" s="37">
        <v>3</v>
      </c>
      <c r="U35" s="37">
        <v>3</v>
      </c>
      <c r="V35" s="37">
        <v>3</v>
      </c>
      <c r="W35" s="37">
        <v>3</v>
      </c>
      <c r="X35" s="37">
        <v>1</v>
      </c>
      <c r="Y35" s="37">
        <v>1</v>
      </c>
      <c r="Z35" s="37"/>
      <c r="AA35" s="37">
        <v>1</v>
      </c>
      <c r="AB35" s="37">
        <v>2</v>
      </c>
      <c r="AC35" s="37">
        <v>3</v>
      </c>
      <c r="AD35" s="37">
        <v>1</v>
      </c>
      <c r="AE35" s="37">
        <v>3</v>
      </c>
      <c r="AF35" s="37">
        <v>2</v>
      </c>
      <c r="AG35" s="37">
        <v>2</v>
      </c>
      <c r="AH35" s="37">
        <v>1</v>
      </c>
      <c r="AI35" s="37">
        <v>2</v>
      </c>
      <c r="AJ35" s="37">
        <v>2</v>
      </c>
      <c r="AK35" s="37">
        <v>1</v>
      </c>
      <c r="AL35" s="37">
        <v>2</v>
      </c>
      <c r="AM35" s="37">
        <v>3</v>
      </c>
      <c r="AN35" s="37">
        <v>1</v>
      </c>
      <c r="AO35" s="37">
        <v>1</v>
      </c>
      <c r="AP35" s="37">
        <v>1</v>
      </c>
      <c r="AQ35" s="37">
        <v>3</v>
      </c>
      <c r="AR35" s="38">
        <v>1</v>
      </c>
      <c r="AS35" s="37">
        <v>1</v>
      </c>
      <c r="AT35" s="37">
        <v>1</v>
      </c>
      <c r="AU35" s="37">
        <v>2</v>
      </c>
      <c r="AV35" s="37">
        <v>3</v>
      </c>
      <c r="AW35" s="37">
        <v>3</v>
      </c>
      <c r="AX35" s="37">
        <v>3</v>
      </c>
      <c r="AY35" s="37">
        <v>3</v>
      </c>
      <c r="AZ35" s="37">
        <v>2</v>
      </c>
      <c r="BA35" s="37">
        <v>1</v>
      </c>
      <c r="BB35" s="37">
        <v>1</v>
      </c>
      <c r="BC35" s="37">
        <v>2</v>
      </c>
      <c r="BD35" s="37">
        <v>3</v>
      </c>
      <c r="BE35" s="22">
        <v>3</v>
      </c>
      <c r="BF35" s="8"/>
      <c r="BG35" s="15">
        <f t="shared" si="0"/>
        <v>18</v>
      </c>
      <c r="BH35" s="15">
        <f t="shared" si="1"/>
        <v>12</v>
      </c>
      <c r="BI35" s="15">
        <f t="shared" si="2"/>
        <v>23</v>
      </c>
      <c r="BK35" s="39">
        <f t="shared" si="3"/>
        <v>0.56603773584905659</v>
      </c>
      <c r="BL35" s="39">
        <f t="shared" si="4"/>
        <v>0.33962264150943394</v>
      </c>
    </row>
    <row r="36" spans="1:64" x14ac:dyDescent="0.35">
      <c r="A36" s="8"/>
      <c r="B36" s="35" t="s">
        <v>134</v>
      </c>
      <c r="C36" s="36" t="s">
        <v>218</v>
      </c>
      <c r="D36" s="37">
        <v>3</v>
      </c>
      <c r="E36" s="37">
        <v>3</v>
      </c>
      <c r="F36" s="37">
        <v>1</v>
      </c>
      <c r="G36" s="37">
        <v>3</v>
      </c>
      <c r="H36" s="37">
        <v>1</v>
      </c>
      <c r="I36" s="37">
        <v>3</v>
      </c>
      <c r="J36" s="37">
        <v>3</v>
      </c>
      <c r="K36" s="37">
        <v>1</v>
      </c>
      <c r="L36" s="37">
        <v>3</v>
      </c>
      <c r="M36" s="37">
        <v>3</v>
      </c>
      <c r="N36" s="37">
        <v>2</v>
      </c>
      <c r="O36" s="37">
        <v>3</v>
      </c>
      <c r="P36" s="37">
        <v>1</v>
      </c>
      <c r="Q36" s="37">
        <v>2</v>
      </c>
      <c r="R36" s="37">
        <v>3</v>
      </c>
      <c r="S36" s="37">
        <v>3</v>
      </c>
      <c r="T36" s="37">
        <v>3</v>
      </c>
      <c r="U36" s="37">
        <v>3</v>
      </c>
      <c r="V36" s="37">
        <v>3</v>
      </c>
      <c r="W36" s="37">
        <v>3</v>
      </c>
      <c r="X36" s="37">
        <v>1</v>
      </c>
      <c r="Y36" s="37">
        <v>1</v>
      </c>
      <c r="Z36" s="37">
        <v>1</v>
      </c>
      <c r="AA36" s="37"/>
      <c r="AB36" s="37">
        <v>2</v>
      </c>
      <c r="AC36" s="37">
        <v>3</v>
      </c>
      <c r="AD36" s="37">
        <v>1</v>
      </c>
      <c r="AE36" s="37">
        <v>3</v>
      </c>
      <c r="AF36" s="37">
        <v>2</v>
      </c>
      <c r="AG36" s="37">
        <v>2</v>
      </c>
      <c r="AH36" s="37">
        <v>1</v>
      </c>
      <c r="AI36" s="37">
        <v>2</v>
      </c>
      <c r="AJ36" s="37">
        <v>2</v>
      </c>
      <c r="AK36" s="37">
        <v>3</v>
      </c>
      <c r="AL36" s="37">
        <v>2</v>
      </c>
      <c r="AM36" s="37">
        <v>3</v>
      </c>
      <c r="AN36" s="37">
        <v>1</v>
      </c>
      <c r="AO36" s="37">
        <v>1</v>
      </c>
      <c r="AP36" s="37">
        <v>2</v>
      </c>
      <c r="AQ36" s="37">
        <v>1</v>
      </c>
      <c r="AR36" s="38">
        <v>1</v>
      </c>
      <c r="AS36" s="37">
        <v>1</v>
      </c>
      <c r="AT36" s="37">
        <v>1</v>
      </c>
      <c r="AU36" s="37">
        <v>2</v>
      </c>
      <c r="AV36" s="37">
        <v>3</v>
      </c>
      <c r="AW36" s="37">
        <v>3</v>
      </c>
      <c r="AX36" s="37">
        <v>3</v>
      </c>
      <c r="AY36" s="37">
        <v>3</v>
      </c>
      <c r="AZ36" s="37">
        <v>2</v>
      </c>
      <c r="BA36" s="37">
        <v>1</v>
      </c>
      <c r="BB36" s="37">
        <v>1</v>
      </c>
      <c r="BC36" s="37">
        <v>2</v>
      </c>
      <c r="BD36" s="37">
        <v>3</v>
      </c>
      <c r="BE36" s="22">
        <v>3</v>
      </c>
      <c r="BF36" s="8"/>
      <c r="BG36" s="15">
        <f t="shared" si="0"/>
        <v>17</v>
      </c>
      <c r="BH36" s="15">
        <f t="shared" si="1"/>
        <v>12</v>
      </c>
      <c r="BI36" s="15">
        <f t="shared" si="2"/>
        <v>24</v>
      </c>
      <c r="BK36" s="39">
        <f t="shared" si="3"/>
        <v>0.54716981132075471</v>
      </c>
      <c r="BL36" s="39">
        <f t="shared" si="4"/>
        <v>0.32075471698113206</v>
      </c>
    </row>
    <row r="37" spans="1:64" x14ac:dyDescent="0.35">
      <c r="A37" s="8"/>
      <c r="B37" s="35" t="s">
        <v>135</v>
      </c>
      <c r="C37" s="36" t="s">
        <v>45</v>
      </c>
      <c r="D37" s="37">
        <v>3</v>
      </c>
      <c r="E37" s="37">
        <v>3</v>
      </c>
      <c r="F37" s="37">
        <v>1</v>
      </c>
      <c r="G37" s="37">
        <v>1</v>
      </c>
      <c r="H37" s="37">
        <v>2</v>
      </c>
      <c r="I37" s="37">
        <v>1</v>
      </c>
      <c r="J37" s="37">
        <v>3</v>
      </c>
      <c r="K37" s="37">
        <v>2</v>
      </c>
      <c r="L37" s="37">
        <v>3</v>
      </c>
      <c r="M37" s="37">
        <v>3</v>
      </c>
      <c r="N37" s="37">
        <v>2</v>
      </c>
      <c r="O37" s="37">
        <v>3</v>
      </c>
      <c r="P37" s="37">
        <v>3</v>
      </c>
      <c r="Q37" s="37">
        <v>2</v>
      </c>
      <c r="R37" s="37">
        <v>2</v>
      </c>
      <c r="S37" s="37">
        <v>3</v>
      </c>
      <c r="T37" s="37">
        <v>3</v>
      </c>
      <c r="U37" s="37">
        <v>3</v>
      </c>
      <c r="V37" s="37">
        <v>1</v>
      </c>
      <c r="W37" s="37">
        <v>3</v>
      </c>
      <c r="X37" s="37">
        <v>1</v>
      </c>
      <c r="Y37" s="37">
        <v>1</v>
      </c>
      <c r="Z37" s="37">
        <v>3</v>
      </c>
      <c r="AA37" s="37">
        <v>2</v>
      </c>
      <c r="AB37" s="37"/>
      <c r="AC37" s="37">
        <v>1</v>
      </c>
      <c r="AD37" s="37">
        <v>3</v>
      </c>
      <c r="AE37" s="37">
        <v>3</v>
      </c>
      <c r="AF37" s="37">
        <v>2</v>
      </c>
      <c r="AG37" s="37">
        <v>1</v>
      </c>
      <c r="AH37" s="37">
        <v>3</v>
      </c>
      <c r="AI37" s="37">
        <v>2</v>
      </c>
      <c r="AJ37" s="37">
        <v>1</v>
      </c>
      <c r="AK37" s="37">
        <v>3</v>
      </c>
      <c r="AL37" s="37">
        <v>2</v>
      </c>
      <c r="AM37" s="37">
        <v>1</v>
      </c>
      <c r="AN37" s="37">
        <v>3</v>
      </c>
      <c r="AO37" s="37">
        <v>2</v>
      </c>
      <c r="AP37" s="37">
        <v>1</v>
      </c>
      <c r="AQ37" s="37">
        <v>3</v>
      </c>
      <c r="AR37" s="38">
        <v>1</v>
      </c>
      <c r="AS37" s="37">
        <v>1</v>
      </c>
      <c r="AT37" s="37">
        <v>2</v>
      </c>
      <c r="AU37" s="37">
        <v>2</v>
      </c>
      <c r="AV37" s="37">
        <v>3</v>
      </c>
      <c r="AW37" s="37">
        <v>2</v>
      </c>
      <c r="AX37" s="37">
        <v>2</v>
      </c>
      <c r="AY37" s="37">
        <v>1</v>
      </c>
      <c r="AZ37" s="37">
        <v>1</v>
      </c>
      <c r="BA37" s="37">
        <v>2</v>
      </c>
      <c r="BB37" s="37">
        <v>3</v>
      </c>
      <c r="BC37" s="37">
        <v>1</v>
      </c>
      <c r="BD37" s="37">
        <v>1</v>
      </c>
      <c r="BE37" s="22">
        <v>1</v>
      </c>
      <c r="BF37" s="8"/>
      <c r="BG37" s="15">
        <f t="shared" si="0"/>
        <v>18</v>
      </c>
      <c r="BH37" s="15">
        <f t="shared" si="1"/>
        <v>15</v>
      </c>
      <c r="BI37" s="15">
        <f t="shared" si="2"/>
        <v>20</v>
      </c>
      <c r="BK37" s="39">
        <f t="shared" si="3"/>
        <v>0.62264150943396224</v>
      </c>
      <c r="BL37" s="39">
        <f t="shared" si="4"/>
        <v>0.33962264150943394</v>
      </c>
    </row>
    <row r="38" spans="1:64" x14ac:dyDescent="0.35">
      <c r="A38" s="8"/>
      <c r="B38" s="35" t="s">
        <v>136</v>
      </c>
      <c r="C38" s="36" t="s">
        <v>47</v>
      </c>
      <c r="D38" s="37">
        <v>3</v>
      </c>
      <c r="E38" s="37">
        <v>3</v>
      </c>
      <c r="F38" s="37">
        <v>1</v>
      </c>
      <c r="G38" s="37">
        <v>1</v>
      </c>
      <c r="H38" s="37">
        <v>3</v>
      </c>
      <c r="I38" s="37">
        <v>3</v>
      </c>
      <c r="J38" s="37">
        <v>3</v>
      </c>
      <c r="K38" s="37">
        <v>2</v>
      </c>
      <c r="L38" s="37">
        <v>3</v>
      </c>
      <c r="M38" s="37">
        <v>3</v>
      </c>
      <c r="N38" s="37">
        <v>2</v>
      </c>
      <c r="O38" s="37">
        <v>3</v>
      </c>
      <c r="P38" s="37">
        <v>3</v>
      </c>
      <c r="Q38" s="37">
        <v>2</v>
      </c>
      <c r="R38" s="37">
        <v>3</v>
      </c>
      <c r="S38" s="37">
        <v>3</v>
      </c>
      <c r="T38" s="37">
        <v>3</v>
      </c>
      <c r="U38" s="37">
        <v>3</v>
      </c>
      <c r="V38" s="37">
        <v>3</v>
      </c>
      <c r="W38" s="37">
        <v>3</v>
      </c>
      <c r="X38" s="37">
        <v>1</v>
      </c>
      <c r="Y38" s="37">
        <v>2</v>
      </c>
      <c r="Z38" s="37">
        <v>3</v>
      </c>
      <c r="AA38" s="37">
        <v>2</v>
      </c>
      <c r="AB38" s="37">
        <v>1</v>
      </c>
      <c r="AC38" s="37"/>
      <c r="AD38" s="37">
        <v>3</v>
      </c>
      <c r="AE38" s="37">
        <v>3</v>
      </c>
      <c r="AF38" s="37">
        <v>2</v>
      </c>
      <c r="AG38" s="37">
        <v>1</v>
      </c>
      <c r="AH38" s="37">
        <v>3</v>
      </c>
      <c r="AI38" s="37">
        <v>2</v>
      </c>
      <c r="AJ38" s="37">
        <v>1</v>
      </c>
      <c r="AK38" s="37">
        <v>3</v>
      </c>
      <c r="AL38" s="37">
        <v>2</v>
      </c>
      <c r="AM38" s="37">
        <v>1</v>
      </c>
      <c r="AN38" s="37">
        <v>3</v>
      </c>
      <c r="AO38" s="37">
        <v>3</v>
      </c>
      <c r="AP38" s="37">
        <v>2</v>
      </c>
      <c r="AQ38" s="37">
        <v>3</v>
      </c>
      <c r="AR38" s="38">
        <v>1</v>
      </c>
      <c r="AS38" s="37">
        <v>1</v>
      </c>
      <c r="AT38" s="37">
        <v>3</v>
      </c>
      <c r="AU38" s="37">
        <v>2</v>
      </c>
      <c r="AV38" s="37">
        <v>1</v>
      </c>
      <c r="AW38" s="37">
        <v>3</v>
      </c>
      <c r="AX38" s="37">
        <v>3</v>
      </c>
      <c r="AY38" s="37">
        <v>1</v>
      </c>
      <c r="AZ38" s="37">
        <v>1</v>
      </c>
      <c r="BA38" s="37">
        <v>2</v>
      </c>
      <c r="BB38" s="37">
        <v>3</v>
      </c>
      <c r="BC38" s="37">
        <v>1</v>
      </c>
      <c r="BD38" s="37">
        <v>1</v>
      </c>
      <c r="BE38" s="22">
        <v>1</v>
      </c>
      <c r="BF38" s="8"/>
      <c r="BG38" s="15">
        <f t="shared" si="0"/>
        <v>15</v>
      </c>
      <c r="BH38" s="15">
        <f t="shared" si="1"/>
        <v>11</v>
      </c>
      <c r="BI38" s="15">
        <f t="shared" si="2"/>
        <v>27</v>
      </c>
      <c r="BK38" s="39">
        <f t="shared" si="3"/>
        <v>0.49056603773584906</v>
      </c>
      <c r="BL38" s="39">
        <f t="shared" si="4"/>
        <v>0.28301886792452829</v>
      </c>
    </row>
    <row r="39" spans="1:64" x14ac:dyDescent="0.35">
      <c r="A39" s="8"/>
      <c r="B39" s="35" t="s">
        <v>137</v>
      </c>
      <c r="C39" s="36" t="s">
        <v>49</v>
      </c>
      <c r="D39" s="37">
        <v>3</v>
      </c>
      <c r="E39" s="37">
        <v>3</v>
      </c>
      <c r="F39" s="37">
        <v>1</v>
      </c>
      <c r="G39" s="37">
        <v>3</v>
      </c>
      <c r="H39" s="37">
        <v>1</v>
      </c>
      <c r="I39" s="37">
        <v>3</v>
      </c>
      <c r="J39" s="37">
        <v>3</v>
      </c>
      <c r="K39" s="37">
        <v>1</v>
      </c>
      <c r="L39" s="37">
        <v>1</v>
      </c>
      <c r="M39" s="37">
        <v>3</v>
      </c>
      <c r="N39" s="37">
        <v>2</v>
      </c>
      <c r="O39" s="37">
        <v>3</v>
      </c>
      <c r="P39" s="37">
        <v>1</v>
      </c>
      <c r="Q39" s="37">
        <v>2</v>
      </c>
      <c r="R39" s="37">
        <v>3</v>
      </c>
      <c r="S39" s="37">
        <v>3</v>
      </c>
      <c r="T39" s="37">
        <v>3</v>
      </c>
      <c r="U39" s="37">
        <v>3</v>
      </c>
      <c r="V39" s="37">
        <v>3</v>
      </c>
      <c r="W39" s="37">
        <v>3</v>
      </c>
      <c r="X39" s="37">
        <v>1</v>
      </c>
      <c r="Y39" s="37">
        <v>1</v>
      </c>
      <c r="Z39" s="37">
        <v>1</v>
      </c>
      <c r="AA39" s="37">
        <v>1</v>
      </c>
      <c r="AB39" s="37">
        <v>2</v>
      </c>
      <c r="AC39" s="37">
        <v>3</v>
      </c>
      <c r="AD39" s="37"/>
      <c r="AE39" s="37">
        <v>3</v>
      </c>
      <c r="AF39" s="37">
        <v>2</v>
      </c>
      <c r="AG39" s="37">
        <v>3</v>
      </c>
      <c r="AH39" s="37">
        <v>1</v>
      </c>
      <c r="AI39" s="37">
        <v>2</v>
      </c>
      <c r="AJ39" s="37">
        <v>2</v>
      </c>
      <c r="AK39" s="37">
        <v>3</v>
      </c>
      <c r="AL39" s="37">
        <v>2</v>
      </c>
      <c r="AM39" s="37">
        <v>3</v>
      </c>
      <c r="AN39" s="37">
        <v>1</v>
      </c>
      <c r="AO39" s="37">
        <v>1</v>
      </c>
      <c r="AP39" s="37">
        <v>2</v>
      </c>
      <c r="AQ39" s="37">
        <v>3</v>
      </c>
      <c r="AR39" s="38">
        <v>1</v>
      </c>
      <c r="AS39" s="37">
        <v>1</v>
      </c>
      <c r="AT39" s="37">
        <v>1</v>
      </c>
      <c r="AU39" s="37">
        <v>2</v>
      </c>
      <c r="AV39" s="37">
        <v>3</v>
      </c>
      <c r="AW39" s="37">
        <v>3</v>
      </c>
      <c r="AX39" s="37">
        <v>3</v>
      </c>
      <c r="AY39" s="37">
        <v>3</v>
      </c>
      <c r="AZ39" s="37">
        <v>2</v>
      </c>
      <c r="BA39" s="37">
        <v>1</v>
      </c>
      <c r="BB39" s="37">
        <v>3</v>
      </c>
      <c r="BC39" s="37">
        <v>2</v>
      </c>
      <c r="BD39" s="37">
        <v>3</v>
      </c>
      <c r="BE39" s="22">
        <v>3</v>
      </c>
      <c r="BF39" s="8"/>
      <c r="BG39" s="15">
        <f t="shared" si="0"/>
        <v>16</v>
      </c>
      <c r="BH39" s="15">
        <f t="shared" si="1"/>
        <v>11</v>
      </c>
      <c r="BI39" s="15">
        <f t="shared" si="2"/>
        <v>26</v>
      </c>
      <c r="BK39" s="39">
        <f t="shared" si="3"/>
        <v>0.50943396226415094</v>
      </c>
      <c r="BL39" s="39">
        <f t="shared" si="4"/>
        <v>0.30188679245283018</v>
      </c>
    </row>
    <row r="40" spans="1:64" x14ac:dyDescent="0.35">
      <c r="A40" s="8"/>
      <c r="B40" s="35" t="s">
        <v>138</v>
      </c>
      <c r="C40" s="36" t="s">
        <v>51</v>
      </c>
      <c r="D40" s="37">
        <v>1</v>
      </c>
      <c r="E40" s="37">
        <v>3</v>
      </c>
      <c r="F40" s="37">
        <v>1</v>
      </c>
      <c r="G40" s="37">
        <v>3</v>
      </c>
      <c r="H40" s="37">
        <v>2</v>
      </c>
      <c r="I40" s="37">
        <v>3</v>
      </c>
      <c r="J40" s="37">
        <v>3</v>
      </c>
      <c r="K40" s="37">
        <v>2</v>
      </c>
      <c r="L40" s="37">
        <v>3</v>
      </c>
      <c r="M40" s="37">
        <v>3</v>
      </c>
      <c r="N40" s="37">
        <v>2</v>
      </c>
      <c r="O40" s="37">
        <v>3</v>
      </c>
      <c r="P40" s="37">
        <v>3</v>
      </c>
      <c r="Q40" s="37">
        <v>2</v>
      </c>
      <c r="R40" s="37">
        <v>3</v>
      </c>
      <c r="S40" s="37">
        <v>2</v>
      </c>
      <c r="T40" s="37">
        <v>3</v>
      </c>
      <c r="U40" s="37">
        <v>3</v>
      </c>
      <c r="V40" s="37">
        <v>3</v>
      </c>
      <c r="W40" s="37">
        <v>3</v>
      </c>
      <c r="X40" s="37">
        <v>3</v>
      </c>
      <c r="Y40" s="37">
        <v>2</v>
      </c>
      <c r="Z40" s="37">
        <v>3</v>
      </c>
      <c r="AA40" s="37">
        <v>2</v>
      </c>
      <c r="AB40" s="37">
        <v>2</v>
      </c>
      <c r="AC40" s="37">
        <v>3</v>
      </c>
      <c r="AD40" s="37">
        <v>3</v>
      </c>
      <c r="AE40" s="37"/>
      <c r="AF40" s="37">
        <v>2</v>
      </c>
      <c r="AG40" s="37">
        <v>3</v>
      </c>
      <c r="AH40" s="37">
        <v>3</v>
      </c>
      <c r="AI40" s="37">
        <v>1</v>
      </c>
      <c r="AJ40" s="37">
        <v>3</v>
      </c>
      <c r="AK40" s="37">
        <v>3</v>
      </c>
      <c r="AL40" s="37">
        <v>2</v>
      </c>
      <c r="AM40" s="37">
        <v>3</v>
      </c>
      <c r="AN40" s="37">
        <v>3</v>
      </c>
      <c r="AO40" s="37">
        <v>3</v>
      </c>
      <c r="AP40" s="37">
        <v>2</v>
      </c>
      <c r="AQ40" s="37">
        <v>3</v>
      </c>
      <c r="AR40" s="38">
        <v>3</v>
      </c>
      <c r="AS40" s="37">
        <v>1</v>
      </c>
      <c r="AT40" s="37">
        <v>3</v>
      </c>
      <c r="AU40" s="37">
        <v>2</v>
      </c>
      <c r="AV40" s="37">
        <v>3</v>
      </c>
      <c r="AW40" s="37">
        <v>3</v>
      </c>
      <c r="AX40" s="37">
        <v>3</v>
      </c>
      <c r="AY40" s="37">
        <v>3</v>
      </c>
      <c r="AZ40" s="37">
        <v>2</v>
      </c>
      <c r="BA40" s="37">
        <v>2</v>
      </c>
      <c r="BB40" s="37">
        <v>1</v>
      </c>
      <c r="BC40" s="37">
        <v>2</v>
      </c>
      <c r="BD40" s="37">
        <v>3</v>
      </c>
      <c r="BE40" s="22">
        <v>3</v>
      </c>
      <c r="BF40" s="8"/>
      <c r="BG40" s="15">
        <f t="shared" si="0"/>
        <v>5</v>
      </c>
      <c r="BH40" s="15">
        <f t="shared" si="1"/>
        <v>15</v>
      </c>
      <c r="BI40" s="15">
        <f t="shared" si="2"/>
        <v>33</v>
      </c>
      <c r="BK40" s="39">
        <f t="shared" si="3"/>
        <v>0.37735849056603776</v>
      </c>
      <c r="BL40" s="39">
        <f t="shared" si="4"/>
        <v>9.4339622641509441E-2</v>
      </c>
    </row>
    <row r="41" spans="1:64" x14ac:dyDescent="0.35">
      <c r="A41" s="8"/>
      <c r="B41" s="35" t="s">
        <v>139</v>
      </c>
      <c r="C41" s="36" t="s">
        <v>53</v>
      </c>
      <c r="D41" s="37">
        <v>3</v>
      </c>
      <c r="E41" s="37">
        <v>3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2</v>
      </c>
      <c r="L41" s="37">
        <v>3</v>
      </c>
      <c r="M41" s="37">
        <v>3</v>
      </c>
      <c r="N41" s="37">
        <v>2</v>
      </c>
      <c r="O41" s="37">
        <v>3</v>
      </c>
      <c r="P41" s="37">
        <v>3</v>
      </c>
      <c r="Q41" s="37">
        <v>2</v>
      </c>
      <c r="R41" s="37">
        <v>3</v>
      </c>
      <c r="S41" s="37">
        <v>3</v>
      </c>
      <c r="T41" s="37">
        <v>3</v>
      </c>
      <c r="U41" s="37">
        <v>3</v>
      </c>
      <c r="V41" s="37">
        <v>3</v>
      </c>
      <c r="W41" s="37">
        <v>3</v>
      </c>
      <c r="X41" s="37">
        <v>3</v>
      </c>
      <c r="Y41" s="37">
        <v>2</v>
      </c>
      <c r="Z41" s="37">
        <v>3</v>
      </c>
      <c r="AA41" s="37">
        <v>2</v>
      </c>
      <c r="AB41" s="37">
        <v>2</v>
      </c>
      <c r="AC41" s="37">
        <v>3</v>
      </c>
      <c r="AD41" s="37">
        <v>3</v>
      </c>
      <c r="AE41" s="37">
        <v>3</v>
      </c>
      <c r="AF41" s="37"/>
      <c r="AG41" s="37">
        <v>2</v>
      </c>
      <c r="AH41" s="37">
        <v>3</v>
      </c>
      <c r="AI41" s="37">
        <v>2</v>
      </c>
      <c r="AJ41" s="37">
        <v>2</v>
      </c>
      <c r="AK41" s="37">
        <v>3</v>
      </c>
      <c r="AL41" s="37">
        <v>2</v>
      </c>
      <c r="AM41" s="37">
        <v>3</v>
      </c>
      <c r="AN41" s="37">
        <v>3</v>
      </c>
      <c r="AO41" s="37">
        <v>3</v>
      </c>
      <c r="AP41" s="37">
        <v>2</v>
      </c>
      <c r="AQ41" s="37">
        <v>3</v>
      </c>
      <c r="AR41" s="38">
        <v>1</v>
      </c>
      <c r="AS41" s="37">
        <v>1</v>
      </c>
      <c r="AT41" s="37">
        <v>3</v>
      </c>
      <c r="AU41" s="37">
        <v>2</v>
      </c>
      <c r="AV41" s="37">
        <v>3</v>
      </c>
      <c r="AW41" s="37">
        <v>3</v>
      </c>
      <c r="AX41" s="37">
        <v>3</v>
      </c>
      <c r="AY41" s="37">
        <v>1</v>
      </c>
      <c r="AZ41" s="37">
        <v>1</v>
      </c>
      <c r="BA41" s="37">
        <v>2</v>
      </c>
      <c r="BB41" s="37">
        <v>3</v>
      </c>
      <c r="BC41" s="37">
        <v>1</v>
      </c>
      <c r="BD41" s="37">
        <v>2</v>
      </c>
      <c r="BE41" s="22">
        <v>1</v>
      </c>
      <c r="BF41" s="8"/>
      <c r="BG41" s="15">
        <f t="shared" si="0"/>
        <v>7</v>
      </c>
      <c r="BH41" s="15">
        <f t="shared" si="1"/>
        <v>14</v>
      </c>
      <c r="BI41" s="15">
        <f t="shared" si="2"/>
        <v>32</v>
      </c>
      <c r="BK41" s="39">
        <f t="shared" si="3"/>
        <v>0.39622641509433965</v>
      </c>
      <c r="BL41" s="39">
        <f t="shared" si="4"/>
        <v>0.13207547169811321</v>
      </c>
    </row>
    <row r="42" spans="1:64" x14ac:dyDescent="0.35">
      <c r="A42" s="8"/>
      <c r="B42" s="35" t="s">
        <v>140</v>
      </c>
      <c r="C42" s="36" t="s">
        <v>55</v>
      </c>
      <c r="D42" s="37">
        <v>3</v>
      </c>
      <c r="E42" s="37">
        <v>3</v>
      </c>
      <c r="F42" s="37">
        <v>1</v>
      </c>
      <c r="G42" s="37">
        <v>1</v>
      </c>
      <c r="H42" s="37">
        <v>3</v>
      </c>
      <c r="I42" s="37">
        <v>3</v>
      </c>
      <c r="J42" s="37">
        <v>3</v>
      </c>
      <c r="K42" s="37">
        <v>2</v>
      </c>
      <c r="L42" s="37">
        <v>3</v>
      </c>
      <c r="M42" s="37">
        <v>3</v>
      </c>
      <c r="N42" s="37">
        <v>2</v>
      </c>
      <c r="O42" s="37">
        <v>3</v>
      </c>
      <c r="P42" s="37">
        <v>3</v>
      </c>
      <c r="Q42" s="37">
        <v>2</v>
      </c>
      <c r="R42" s="37">
        <v>3</v>
      </c>
      <c r="S42" s="37">
        <v>3</v>
      </c>
      <c r="T42" s="37">
        <v>3</v>
      </c>
      <c r="U42" s="37">
        <v>3</v>
      </c>
      <c r="V42" s="37">
        <v>3</v>
      </c>
      <c r="W42" s="37">
        <v>3</v>
      </c>
      <c r="X42" s="37">
        <v>1</v>
      </c>
      <c r="Y42" s="37">
        <v>2</v>
      </c>
      <c r="Z42" s="37">
        <v>3</v>
      </c>
      <c r="AA42" s="37">
        <v>2</v>
      </c>
      <c r="AB42" s="37">
        <v>1</v>
      </c>
      <c r="AC42" s="37">
        <v>1</v>
      </c>
      <c r="AD42" s="37">
        <v>3</v>
      </c>
      <c r="AE42" s="37">
        <v>3</v>
      </c>
      <c r="AF42" s="37">
        <v>2</v>
      </c>
      <c r="AG42" s="37"/>
      <c r="AH42" s="37">
        <v>3</v>
      </c>
      <c r="AI42" s="37">
        <v>2</v>
      </c>
      <c r="AJ42" s="37">
        <v>1</v>
      </c>
      <c r="AK42" s="37">
        <v>3</v>
      </c>
      <c r="AL42" s="37">
        <v>1</v>
      </c>
      <c r="AM42" s="37">
        <v>1</v>
      </c>
      <c r="AN42" s="37">
        <v>3</v>
      </c>
      <c r="AO42" s="37">
        <v>3</v>
      </c>
      <c r="AP42" s="37">
        <v>2</v>
      </c>
      <c r="AQ42" s="37">
        <v>3</v>
      </c>
      <c r="AR42" s="38">
        <v>1</v>
      </c>
      <c r="AS42" s="37">
        <v>1</v>
      </c>
      <c r="AT42" s="37">
        <v>3</v>
      </c>
      <c r="AU42" s="37">
        <v>2</v>
      </c>
      <c r="AV42" s="37">
        <v>1</v>
      </c>
      <c r="AW42" s="37">
        <v>3</v>
      </c>
      <c r="AX42" s="37">
        <v>3</v>
      </c>
      <c r="AY42" s="37">
        <v>1</v>
      </c>
      <c r="AZ42" s="37">
        <v>1</v>
      </c>
      <c r="BA42" s="37">
        <v>2</v>
      </c>
      <c r="BB42" s="37">
        <v>3</v>
      </c>
      <c r="BC42" s="37">
        <v>1</v>
      </c>
      <c r="BD42" s="37">
        <v>1</v>
      </c>
      <c r="BE42" s="22">
        <v>1</v>
      </c>
      <c r="BF42" s="8"/>
      <c r="BG42" s="15">
        <f t="shared" si="0"/>
        <v>16</v>
      </c>
      <c r="BH42" s="15">
        <f t="shared" si="1"/>
        <v>10</v>
      </c>
      <c r="BI42" s="15">
        <f t="shared" si="2"/>
        <v>27</v>
      </c>
      <c r="BK42" s="39">
        <f t="shared" si="3"/>
        <v>0.49056603773584906</v>
      </c>
      <c r="BL42" s="39">
        <f t="shared" si="4"/>
        <v>0.30188679245283018</v>
      </c>
    </row>
    <row r="43" spans="1:64" x14ac:dyDescent="0.35">
      <c r="A43" s="8"/>
      <c r="B43" s="35" t="s">
        <v>141</v>
      </c>
      <c r="C43" s="36" t="s">
        <v>57</v>
      </c>
      <c r="D43" s="37">
        <v>1</v>
      </c>
      <c r="E43" s="37">
        <v>3</v>
      </c>
      <c r="F43" s="37">
        <v>1</v>
      </c>
      <c r="G43" s="37">
        <v>3</v>
      </c>
      <c r="H43" s="37">
        <v>1</v>
      </c>
      <c r="I43" s="37">
        <v>3</v>
      </c>
      <c r="J43" s="37">
        <v>1</v>
      </c>
      <c r="K43" s="37">
        <v>1</v>
      </c>
      <c r="L43" s="37">
        <v>3</v>
      </c>
      <c r="M43" s="37">
        <v>1</v>
      </c>
      <c r="N43" s="37">
        <v>2</v>
      </c>
      <c r="O43" s="37">
        <v>3</v>
      </c>
      <c r="P43" s="37">
        <v>1</v>
      </c>
      <c r="Q43" s="37">
        <v>2</v>
      </c>
      <c r="R43" s="37">
        <v>3</v>
      </c>
      <c r="S43" s="37">
        <v>3</v>
      </c>
      <c r="T43" s="37">
        <v>3</v>
      </c>
      <c r="U43" s="37">
        <v>3</v>
      </c>
      <c r="V43" s="37">
        <v>3</v>
      </c>
      <c r="W43" s="37">
        <v>3</v>
      </c>
      <c r="X43" s="37">
        <v>1</v>
      </c>
      <c r="Y43" s="37">
        <v>1</v>
      </c>
      <c r="Z43" s="37">
        <v>1</v>
      </c>
      <c r="AA43" s="37">
        <v>1</v>
      </c>
      <c r="AB43" s="37">
        <v>2</v>
      </c>
      <c r="AC43" s="37">
        <v>3</v>
      </c>
      <c r="AD43" s="37">
        <v>1</v>
      </c>
      <c r="AE43" s="37">
        <v>3</v>
      </c>
      <c r="AF43" s="37">
        <v>2</v>
      </c>
      <c r="AG43" s="37">
        <v>3</v>
      </c>
      <c r="AH43" s="37"/>
      <c r="AI43" s="37">
        <v>1</v>
      </c>
      <c r="AJ43" s="37">
        <v>3</v>
      </c>
      <c r="AK43" s="37">
        <v>1</v>
      </c>
      <c r="AL43" s="37">
        <v>2</v>
      </c>
      <c r="AM43" s="37">
        <v>3</v>
      </c>
      <c r="AN43" s="37">
        <v>1</v>
      </c>
      <c r="AO43" s="37">
        <v>1</v>
      </c>
      <c r="AP43" s="37">
        <v>2</v>
      </c>
      <c r="AQ43" s="37">
        <v>3</v>
      </c>
      <c r="AR43" s="38">
        <v>1</v>
      </c>
      <c r="AS43" s="37">
        <v>1</v>
      </c>
      <c r="AT43" s="37">
        <v>1</v>
      </c>
      <c r="AU43" s="37">
        <v>2</v>
      </c>
      <c r="AV43" s="37">
        <v>3</v>
      </c>
      <c r="AW43" s="37">
        <v>3</v>
      </c>
      <c r="AX43" s="37">
        <v>3</v>
      </c>
      <c r="AY43" s="37">
        <v>3</v>
      </c>
      <c r="AZ43" s="37">
        <v>3</v>
      </c>
      <c r="BA43" s="37">
        <v>1</v>
      </c>
      <c r="BB43" s="37">
        <v>1</v>
      </c>
      <c r="BC43" s="37">
        <v>2</v>
      </c>
      <c r="BD43" s="37">
        <v>3</v>
      </c>
      <c r="BE43" s="22">
        <v>3</v>
      </c>
      <c r="BF43" s="8"/>
      <c r="BG43" s="15">
        <f t="shared" si="0"/>
        <v>21</v>
      </c>
      <c r="BH43" s="15">
        <f t="shared" si="1"/>
        <v>8</v>
      </c>
      <c r="BI43" s="15">
        <f t="shared" si="2"/>
        <v>24</v>
      </c>
      <c r="BK43" s="39">
        <f t="shared" si="3"/>
        <v>0.54716981132075471</v>
      </c>
      <c r="BL43" s="39">
        <f t="shared" si="4"/>
        <v>0.39622641509433965</v>
      </c>
    </row>
    <row r="44" spans="1:64" x14ac:dyDescent="0.35">
      <c r="A44" s="8"/>
      <c r="B44" s="35" t="s">
        <v>142</v>
      </c>
      <c r="C44" s="36" t="s">
        <v>59</v>
      </c>
      <c r="D44" s="37">
        <v>1</v>
      </c>
      <c r="E44" s="37">
        <v>3</v>
      </c>
      <c r="F44" s="37">
        <v>1</v>
      </c>
      <c r="G44" s="37">
        <v>3</v>
      </c>
      <c r="H44" s="37">
        <v>1</v>
      </c>
      <c r="I44" s="37">
        <v>3</v>
      </c>
      <c r="J44" s="37">
        <v>3</v>
      </c>
      <c r="K44" s="37">
        <v>1</v>
      </c>
      <c r="L44" s="37">
        <v>3</v>
      </c>
      <c r="M44" s="37">
        <v>1</v>
      </c>
      <c r="N44" s="37">
        <v>2</v>
      </c>
      <c r="O44" s="37">
        <v>2</v>
      </c>
      <c r="P44" s="37">
        <v>1</v>
      </c>
      <c r="Q44" s="37">
        <v>2</v>
      </c>
      <c r="R44" s="37">
        <v>3</v>
      </c>
      <c r="S44" s="37">
        <v>3</v>
      </c>
      <c r="T44" s="37">
        <v>3</v>
      </c>
      <c r="U44" s="37">
        <v>3</v>
      </c>
      <c r="V44" s="37">
        <v>3</v>
      </c>
      <c r="W44" s="37">
        <v>3</v>
      </c>
      <c r="X44" s="37">
        <v>1</v>
      </c>
      <c r="Y44" s="37">
        <v>2</v>
      </c>
      <c r="Z44" s="37">
        <v>1</v>
      </c>
      <c r="AA44" s="37">
        <v>2</v>
      </c>
      <c r="AB44" s="37">
        <v>2</v>
      </c>
      <c r="AC44" s="37">
        <v>3</v>
      </c>
      <c r="AD44" s="37">
        <v>3</v>
      </c>
      <c r="AE44" s="37">
        <v>3</v>
      </c>
      <c r="AF44" s="37">
        <v>2</v>
      </c>
      <c r="AG44" s="37">
        <v>3</v>
      </c>
      <c r="AH44" s="37">
        <v>1</v>
      </c>
      <c r="AI44" s="37"/>
      <c r="AJ44" s="37">
        <v>2</v>
      </c>
      <c r="AK44" s="37">
        <v>3</v>
      </c>
      <c r="AL44" s="37">
        <v>2</v>
      </c>
      <c r="AM44" s="37">
        <v>3</v>
      </c>
      <c r="AN44" s="37">
        <v>1</v>
      </c>
      <c r="AO44" s="37">
        <v>3</v>
      </c>
      <c r="AP44" s="37">
        <v>2</v>
      </c>
      <c r="AQ44" s="37">
        <v>3</v>
      </c>
      <c r="AR44" s="38">
        <v>1</v>
      </c>
      <c r="AS44" s="37">
        <v>1</v>
      </c>
      <c r="AT44" s="37">
        <v>1</v>
      </c>
      <c r="AU44" s="37">
        <v>2</v>
      </c>
      <c r="AV44" s="37">
        <v>3</v>
      </c>
      <c r="AW44" s="37">
        <v>3</v>
      </c>
      <c r="AX44" s="37">
        <v>3</v>
      </c>
      <c r="AY44" s="37">
        <v>3</v>
      </c>
      <c r="AZ44" s="37">
        <v>3</v>
      </c>
      <c r="BA44" s="37">
        <v>1</v>
      </c>
      <c r="BB44" s="37">
        <v>1</v>
      </c>
      <c r="BC44" s="37">
        <v>2</v>
      </c>
      <c r="BD44" s="37">
        <v>3</v>
      </c>
      <c r="BE44" s="22">
        <v>3</v>
      </c>
      <c r="BF44" s="8"/>
      <c r="BG44" s="15">
        <f t="shared" si="0"/>
        <v>15</v>
      </c>
      <c r="BH44" s="15">
        <f t="shared" si="1"/>
        <v>12</v>
      </c>
      <c r="BI44" s="15">
        <f t="shared" si="2"/>
        <v>26</v>
      </c>
      <c r="BK44" s="39">
        <f t="shared" si="3"/>
        <v>0.50943396226415094</v>
      </c>
      <c r="BL44" s="39">
        <f t="shared" si="4"/>
        <v>0.28301886792452829</v>
      </c>
    </row>
    <row r="45" spans="1:64" x14ac:dyDescent="0.35">
      <c r="A45" s="8"/>
      <c r="B45" s="35" t="s">
        <v>143</v>
      </c>
      <c r="C45" s="36" t="s">
        <v>61</v>
      </c>
      <c r="D45" s="37">
        <v>3</v>
      </c>
      <c r="E45" s="37">
        <v>1</v>
      </c>
      <c r="F45" s="37">
        <v>1</v>
      </c>
      <c r="G45" s="37">
        <v>1</v>
      </c>
      <c r="H45" s="37">
        <v>3</v>
      </c>
      <c r="I45" s="37">
        <v>3</v>
      </c>
      <c r="J45" s="37">
        <v>3</v>
      </c>
      <c r="K45" s="37">
        <v>2</v>
      </c>
      <c r="L45" s="37">
        <v>3</v>
      </c>
      <c r="M45" s="37">
        <v>3</v>
      </c>
      <c r="N45" s="37">
        <v>2</v>
      </c>
      <c r="O45" s="37">
        <v>3</v>
      </c>
      <c r="P45" s="37">
        <v>3</v>
      </c>
      <c r="Q45" s="37">
        <v>2</v>
      </c>
      <c r="R45" s="37">
        <v>2</v>
      </c>
      <c r="S45" s="37">
        <v>3</v>
      </c>
      <c r="T45" s="37">
        <v>3</v>
      </c>
      <c r="U45" s="37">
        <v>3</v>
      </c>
      <c r="V45" s="37">
        <v>3</v>
      </c>
      <c r="W45" s="37">
        <v>1</v>
      </c>
      <c r="X45" s="37">
        <v>1</v>
      </c>
      <c r="Y45" s="37">
        <v>1</v>
      </c>
      <c r="Z45" s="37">
        <v>3</v>
      </c>
      <c r="AA45" s="37">
        <v>2</v>
      </c>
      <c r="AB45" s="37">
        <v>1</v>
      </c>
      <c r="AC45" s="37">
        <v>1</v>
      </c>
      <c r="AD45" s="37">
        <v>3</v>
      </c>
      <c r="AE45" s="37">
        <v>3</v>
      </c>
      <c r="AF45" s="37">
        <v>2</v>
      </c>
      <c r="AG45" s="37">
        <v>1</v>
      </c>
      <c r="AH45" s="37">
        <v>3</v>
      </c>
      <c r="AI45" s="37">
        <v>2</v>
      </c>
      <c r="AJ45" s="37"/>
      <c r="AK45" s="37">
        <v>3</v>
      </c>
      <c r="AL45" s="37">
        <v>1</v>
      </c>
      <c r="AM45" s="37">
        <v>1</v>
      </c>
      <c r="AN45" s="37">
        <v>3</v>
      </c>
      <c r="AO45" s="37">
        <v>3</v>
      </c>
      <c r="AP45" s="37">
        <v>1</v>
      </c>
      <c r="AQ45" s="37">
        <v>3</v>
      </c>
      <c r="AR45" s="38">
        <v>1</v>
      </c>
      <c r="AS45" s="37">
        <v>1</v>
      </c>
      <c r="AT45" s="37">
        <v>3</v>
      </c>
      <c r="AU45" s="37">
        <v>2</v>
      </c>
      <c r="AV45" s="37">
        <v>1</v>
      </c>
      <c r="AW45" s="37">
        <v>3</v>
      </c>
      <c r="AX45" s="37">
        <v>3</v>
      </c>
      <c r="AY45" s="37">
        <v>1</v>
      </c>
      <c r="AZ45" s="37">
        <v>1</v>
      </c>
      <c r="BA45" s="37">
        <v>2</v>
      </c>
      <c r="BB45" s="37">
        <v>1</v>
      </c>
      <c r="BC45" s="37">
        <v>1</v>
      </c>
      <c r="BD45" s="37">
        <v>1</v>
      </c>
      <c r="BE45" s="22">
        <v>1</v>
      </c>
      <c r="BF45" s="8"/>
      <c r="BG45" s="15">
        <f t="shared" si="0"/>
        <v>21</v>
      </c>
      <c r="BH45" s="15">
        <f t="shared" si="1"/>
        <v>9</v>
      </c>
      <c r="BI45" s="15">
        <f t="shared" si="2"/>
        <v>23</v>
      </c>
      <c r="BK45" s="39">
        <f t="shared" si="3"/>
        <v>0.56603773584905659</v>
      </c>
      <c r="BL45" s="39">
        <f t="shared" si="4"/>
        <v>0.39622641509433965</v>
      </c>
    </row>
    <row r="46" spans="1:64" x14ac:dyDescent="0.35">
      <c r="A46" s="8"/>
      <c r="B46" s="35" t="s">
        <v>144</v>
      </c>
      <c r="C46" s="36" t="s">
        <v>63</v>
      </c>
      <c r="D46" s="37">
        <v>1</v>
      </c>
      <c r="E46" s="37">
        <v>3</v>
      </c>
      <c r="F46" s="37">
        <v>1</v>
      </c>
      <c r="G46" s="37">
        <v>3</v>
      </c>
      <c r="H46" s="37">
        <v>3</v>
      </c>
      <c r="I46" s="37">
        <v>3</v>
      </c>
      <c r="J46" s="37">
        <v>3</v>
      </c>
      <c r="K46" s="37">
        <v>3</v>
      </c>
      <c r="L46" s="37">
        <v>3</v>
      </c>
      <c r="M46" s="37">
        <v>3</v>
      </c>
      <c r="N46" s="37">
        <v>2</v>
      </c>
      <c r="O46" s="37">
        <v>2</v>
      </c>
      <c r="P46" s="37">
        <v>1</v>
      </c>
      <c r="Q46" s="37">
        <v>2</v>
      </c>
      <c r="R46" s="37">
        <v>3</v>
      </c>
      <c r="S46" s="37">
        <v>3</v>
      </c>
      <c r="T46" s="37">
        <v>3</v>
      </c>
      <c r="U46" s="37">
        <v>3</v>
      </c>
      <c r="V46" s="37">
        <v>3</v>
      </c>
      <c r="W46" s="37">
        <v>1</v>
      </c>
      <c r="X46" s="37">
        <v>1</v>
      </c>
      <c r="Y46" s="37">
        <v>3</v>
      </c>
      <c r="Z46" s="37">
        <v>1</v>
      </c>
      <c r="AA46" s="37">
        <v>2</v>
      </c>
      <c r="AB46" s="37">
        <v>2</v>
      </c>
      <c r="AC46" s="37">
        <v>3</v>
      </c>
      <c r="AD46" s="37">
        <v>3</v>
      </c>
      <c r="AE46" s="37">
        <v>3</v>
      </c>
      <c r="AF46" s="37">
        <v>2</v>
      </c>
      <c r="AG46" s="37">
        <v>3</v>
      </c>
      <c r="AH46" s="37">
        <v>1</v>
      </c>
      <c r="AI46" s="37">
        <v>2</v>
      </c>
      <c r="AJ46" s="37">
        <v>2</v>
      </c>
      <c r="AK46" s="37"/>
      <c r="AL46" s="37">
        <v>2</v>
      </c>
      <c r="AM46" s="37">
        <v>3</v>
      </c>
      <c r="AN46" s="37">
        <v>1</v>
      </c>
      <c r="AO46" s="37">
        <v>3</v>
      </c>
      <c r="AP46" s="37">
        <v>2</v>
      </c>
      <c r="AQ46" s="37">
        <v>1</v>
      </c>
      <c r="AR46" s="38">
        <v>1</v>
      </c>
      <c r="AS46" s="37">
        <v>1</v>
      </c>
      <c r="AT46" s="37">
        <v>3</v>
      </c>
      <c r="AU46" s="37">
        <v>2</v>
      </c>
      <c r="AV46" s="37">
        <v>3</v>
      </c>
      <c r="AW46" s="37">
        <v>3</v>
      </c>
      <c r="AX46" s="37">
        <v>3</v>
      </c>
      <c r="AY46" s="37">
        <v>3</v>
      </c>
      <c r="AZ46" s="37">
        <v>2</v>
      </c>
      <c r="BA46" s="37">
        <v>2</v>
      </c>
      <c r="BB46" s="37">
        <v>1</v>
      </c>
      <c r="BC46" s="37">
        <v>2</v>
      </c>
      <c r="BD46" s="37">
        <v>3</v>
      </c>
      <c r="BE46" s="22">
        <v>3</v>
      </c>
      <c r="BF46" s="8"/>
      <c r="BG46" s="15">
        <f t="shared" si="0"/>
        <v>12</v>
      </c>
      <c r="BH46" s="15">
        <f t="shared" si="1"/>
        <v>14</v>
      </c>
      <c r="BI46" s="15">
        <f t="shared" si="2"/>
        <v>27</v>
      </c>
      <c r="BK46" s="39">
        <f t="shared" si="3"/>
        <v>0.49056603773584906</v>
      </c>
      <c r="BL46" s="39">
        <f t="shared" si="4"/>
        <v>0.22641509433962265</v>
      </c>
    </row>
    <row r="47" spans="1:64" x14ac:dyDescent="0.35">
      <c r="A47" s="8"/>
      <c r="B47" s="35" t="s">
        <v>145</v>
      </c>
      <c r="C47" s="36" t="s">
        <v>65</v>
      </c>
      <c r="D47" s="37">
        <v>3</v>
      </c>
      <c r="E47" s="37">
        <v>1</v>
      </c>
      <c r="F47" s="37">
        <v>1</v>
      </c>
      <c r="G47" s="37">
        <v>1</v>
      </c>
      <c r="H47" s="37">
        <v>3</v>
      </c>
      <c r="I47" s="37">
        <v>3</v>
      </c>
      <c r="J47" s="37">
        <v>3</v>
      </c>
      <c r="K47" s="37">
        <v>2</v>
      </c>
      <c r="L47" s="37">
        <v>3</v>
      </c>
      <c r="M47" s="37">
        <v>3</v>
      </c>
      <c r="N47" s="37">
        <v>2</v>
      </c>
      <c r="O47" s="37">
        <v>3</v>
      </c>
      <c r="P47" s="37">
        <v>3</v>
      </c>
      <c r="Q47" s="37">
        <v>2</v>
      </c>
      <c r="R47" s="37">
        <v>3</v>
      </c>
      <c r="S47" s="37">
        <v>3</v>
      </c>
      <c r="T47" s="37">
        <v>3</v>
      </c>
      <c r="U47" s="37">
        <v>3</v>
      </c>
      <c r="V47" s="37">
        <v>3</v>
      </c>
      <c r="W47" s="37">
        <v>3</v>
      </c>
      <c r="X47" s="37">
        <v>3</v>
      </c>
      <c r="Y47" s="37">
        <v>2</v>
      </c>
      <c r="Z47" s="37">
        <v>3</v>
      </c>
      <c r="AA47" s="37">
        <v>2</v>
      </c>
      <c r="AB47" s="37">
        <v>2</v>
      </c>
      <c r="AC47" s="37">
        <v>1</v>
      </c>
      <c r="AD47" s="37">
        <v>3</v>
      </c>
      <c r="AE47" s="37">
        <v>3</v>
      </c>
      <c r="AF47" s="37">
        <v>2</v>
      </c>
      <c r="AG47" s="37">
        <v>1</v>
      </c>
      <c r="AH47" s="37">
        <v>3</v>
      </c>
      <c r="AI47" s="37">
        <v>2</v>
      </c>
      <c r="AJ47" s="37">
        <v>1</v>
      </c>
      <c r="AK47" s="37">
        <v>3</v>
      </c>
      <c r="AL47" s="37"/>
      <c r="AM47" s="37">
        <v>1</v>
      </c>
      <c r="AN47" s="37">
        <v>3</v>
      </c>
      <c r="AO47" s="37">
        <v>3</v>
      </c>
      <c r="AP47" s="37">
        <v>2</v>
      </c>
      <c r="AQ47" s="37">
        <v>1</v>
      </c>
      <c r="AR47" s="38">
        <v>3</v>
      </c>
      <c r="AS47" s="37">
        <v>1</v>
      </c>
      <c r="AT47" s="37">
        <v>3</v>
      </c>
      <c r="AU47" s="37">
        <v>2</v>
      </c>
      <c r="AV47" s="37">
        <v>1</v>
      </c>
      <c r="AW47" s="37">
        <v>3</v>
      </c>
      <c r="AX47" s="37">
        <v>3</v>
      </c>
      <c r="AY47" s="37">
        <v>1</v>
      </c>
      <c r="AZ47" s="37">
        <v>1</v>
      </c>
      <c r="BA47" s="37">
        <v>2</v>
      </c>
      <c r="BB47" s="37">
        <v>3</v>
      </c>
      <c r="BC47" s="37">
        <v>2</v>
      </c>
      <c r="BD47" s="37">
        <v>1</v>
      </c>
      <c r="BE47" s="22">
        <v>1</v>
      </c>
      <c r="BF47" s="8"/>
      <c r="BG47" s="15">
        <f t="shared" si="0"/>
        <v>14</v>
      </c>
      <c r="BH47" s="15">
        <f t="shared" si="1"/>
        <v>12</v>
      </c>
      <c r="BI47" s="15">
        <f t="shared" si="2"/>
        <v>27</v>
      </c>
      <c r="BK47" s="39">
        <f t="shared" si="3"/>
        <v>0.49056603773584906</v>
      </c>
      <c r="BL47" s="39">
        <f t="shared" si="4"/>
        <v>0.26415094339622641</v>
      </c>
    </row>
    <row r="48" spans="1:64" x14ac:dyDescent="0.35">
      <c r="A48" s="8"/>
      <c r="B48" s="35" t="s">
        <v>146</v>
      </c>
      <c r="C48" s="36" t="s">
        <v>67</v>
      </c>
      <c r="D48" s="37">
        <v>3</v>
      </c>
      <c r="E48" s="37">
        <v>1</v>
      </c>
      <c r="F48" s="37">
        <v>1</v>
      </c>
      <c r="G48" s="37">
        <v>1</v>
      </c>
      <c r="H48" s="37">
        <v>3</v>
      </c>
      <c r="I48" s="37">
        <v>3</v>
      </c>
      <c r="J48" s="37">
        <v>3</v>
      </c>
      <c r="K48" s="37">
        <v>2</v>
      </c>
      <c r="L48" s="37">
        <v>3</v>
      </c>
      <c r="M48" s="37">
        <v>3</v>
      </c>
      <c r="N48" s="37">
        <v>2</v>
      </c>
      <c r="O48" s="37">
        <v>3</v>
      </c>
      <c r="P48" s="37">
        <v>3</v>
      </c>
      <c r="Q48" s="37">
        <v>2</v>
      </c>
      <c r="R48" s="37">
        <v>3</v>
      </c>
      <c r="S48" s="37">
        <v>3</v>
      </c>
      <c r="T48" s="37">
        <v>3</v>
      </c>
      <c r="U48" s="37">
        <v>3</v>
      </c>
      <c r="V48" s="37">
        <v>3</v>
      </c>
      <c r="W48" s="37">
        <v>3</v>
      </c>
      <c r="X48" s="37">
        <v>1</v>
      </c>
      <c r="Y48" s="37">
        <v>2</v>
      </c>
      <c r="Z48" s="37">
        <v>3</v>
      </c>
      <c r="AA48" s="37">
        <v>2</v>
      </c>
      <c r="AB48" s="37">
        <v>1</v>
      </c>
      <c r="AC48" s="37">
        <v>1</v>
      </c>
      <c r="AD48" s="37">
        <v>3</v>
      </c>
      <c r="AE48" s="37">
        <v>3</v>
      </c>
      <c r="AF48" s="37">
        <v>2</v>
      </c>
      <c r="AG48" s="37">
        <v>1</v>
      </c>
      <c r="AH48" s="37">
        <v>3</v>
      </c>
      <c r="AI48" s="37">
        <v>2</v>
      </c>
      <c r="AJ48" s="37">
        <v>1</v>
      </c>
      <c r="AK48" s="37">
        <v>3</v>
      </c>
      <c r="AL48" s="37">
        <v>2</v>
      </c>
      <c r="AM48" s="37"/>
      <c r="AN48" s="37">
        <v>3</v>
      </c>
      <c r="AO48" s="37">
        <v>3</v>
      </c>
      <c r="AP48" s="37">
        <v>2</v>
      </c>
      <c r="AQ48" s="37">
        <v>3</v>
      </c>
      <c r="AR48" s="38">
        <v>1</v>
      </c>
      <c r="AS48" s="37">
        <v>1</v>
      </c>
      <c r="AT48" s="37">
        <v>3</v>
      </c>
      <c r="AU48" s="37">
        <v>2</v>
      </c>
      <c r="AV48" s="37">
        <v>1</v>
      </c>
      <c r="AW48" s="37">
        <v>3</v>
      </c>
      <c r="AX48" s="37">
        <v>3</v>
      </c>
      <c r="AY48" s="37">
        <v>1</v>
      </c>
      <c r="AZ48" s="37">
        <v>1</v>
      </c>
      <c r="BA48" s="37">
        <v>2</v>
      </c>
      <c r="BB48" s="37">
        <v>1</v>
      </c>
      <c r="BC48" s="37">
        <v>2</v>
      </c>
      <c r="BD48" s="37">
        <v>1</v>
      </c>
      <c r="BE48" s="22">
        <v>1</v>
      </c>
      <c r="BF48" s="8"/>
      <c r="BG48" s="15">
        <f t="shared" si="0"/>
        <v>16</v>
      </c>
      <c r="BH48" s="15">
        <f t="shared" si="1"/>
        <v>12</v>
      </c>
      <c r="BI48" s="15">
        <f t="shared" si="2"/>
        <v>25</v>
      </c>
      <c r="BK48" s="39">
        <f t="shared" si="3"/>
        <v>0.52830188679245282</v>
      </c>
      <c r="BL48" s="39">
        <f t="shared" si="4"/>
        <v>0.30188679245283018</v>
      </c>
    </row>
    <row r="49" spans="1:64" x14ac:dyDescent="0.35">
      <c r="A49" s="8"/>
      <c r="B49" s="35" t="s">
        <v>147</v>
      </c>
      <c r="C49" s="36" t="s">
        <v>69</v>
      </c>
      <c r="D49" s="37">
        <v>3</v>
      </c>
      <c r="E49" s="37">
        <v>3</v>
      </c>
      <c r="F49" s="37">
        <v>1</v>
      </c>
      <c r="G49" s="37">
        <v>3</v>
      </c>
      <c r="H49" s="37">
        <v>1</v>
      </c>
      <c r="I49" s="37">
        <v>3</v>
      </c>
      <c r="J49" s="37">
        <v>3</v>
      </c>
      <c r="K49" s="37">
        <v>1</v>
      </c>
      <c r="L49" s="37">
        <v>1</v>
      </c>
      <c r="M49" s="37">
        <v>1</v>
      </c>
      <c r="N49" s="37">
        <v>2</v>
      </c>
      <c r="O49" s="37">
        <v>2</v>
      </c>
      <c r="P49" s="37">
        <v>1</v>
      </c>
      <c r="Q49" s="37">
        <v>2</v>
      </c>
      <c r="R49" s="37">
        <v>3</v>
      </c>
      <c r="S49" s="37">
        <v>3</v>
      </c>
      <c r="T49" s="37">
        <v>3</v>
      </c>
      <c r="U49" s="37">
        <v>3</v>
      </c>
      <c r="V49" s="37">
        <v>3</v>
      </c>
      <c r="W49" s="37">
        <v>3</v>
      </c>
      <c r="X49" s="37">
        <v>1</v>
      </c>
      <c r="Y49" s="37">
        <v>1</v>
      </c>
      <c r="Z49" s="37">
        <v>1</v>
      </c>
      <c r="AA49" s="37">
        <v>1</v>
      </c>
      <c r="AB49" s="37">
        <v>2</v>
      </c>
      <c r="AC49" s="37">
        <v>3</v>
      </c>
      <c r="AD49" s="37">
        <v>1</v>
      </c>
      <c r="AE49" s="37">
        <v>3</v>
      </c>
      <c r="AF49" s="37">
        <v>2</v>
      </c>
      <c r="AG49" s="37">
        <v>3</v>
      </c>
      <c r="AH49" s="37">
        <v>1</v>
      </c>
      <c r="AI49" s="37">
        <v>1</v>
      </c>
      <c r="AJ49" s="37">
        <v>2</v>
      </c>
      <c r="AK49" s="37">
        <v>1</v>
      </c>
      <c r="AL49" s="37">
        <v>2</v>
      </c>
      <c r="AM49" s="37">
        <v>3</v>
      </c>
      <c r="AN49" s="37"/>
      <c r="AO49" s="37">
        <v>1</v>
      </c>
      <c r="AP49" s="37">
        <v>2</v>
      </c>
      <c r="AQ49" s="37">
        <v>3</v>
      </c>
      <c r="AR49" s="38">
        <v>1</v>
      </c>
      <c r="AS49" s="37">
        <v>1</v>
      </c>
      <c r="AT49" s="37">
        <v>1</v>
      </c>
      <c r="AU49" s="37">
        <v>2</v>
      </c>
      <c r="AV49" s="37">
        <v>3</v>
      </c>
      <c r="AW49" s="37">
        <v>3</v>
      </c>
      <c r="AX49" s="37">
        <v>3</v>
      </c>
      <c r="AY49" s="37">
        <v>3</v>
      </c>
      <c r="AZ49" s="37">
        <v>3</v>
      </c>
      <c r="BA49" s="37">
        <v>1</v>
      </c>
      <c r="BB49" s="37">
        <v>1</v>
      </c>
      <c r="BC49" s="37">
        <v>2</v>
      </c>
      <c r="BD49" s="37">
        <v>3</v>
      </c>
      <c r="BE49" s="22">
        <v>3</v>
      </c>
      <c r="BF49" s="8"/>
      <c r="BG49" s="15">
        <f t="shared" si="0"/>
        <v>20</v>
      </c>
      <c r="BH49" s="15">
        <f t="shared" si="1"/>
        <v>10</v>
      </c>
      <c r="BI49" s="15">
        <f t="shared" si="2"/>
        <v>23</v>
      </c>
      <c r="BK49" s="39">
        <f t="shared" si="3"/>
        <v>0.56603773584905659</v>
      </c>
      <c r="BL49" s="39">
        <f t="shared" si="4"/>
        <v>0.37735849056603776</v>
      </c>
    </row>
    <row r="50" spans="1:64" x14ac:dyDescent="0.35">
      <c r="A50" s="8"/>
      <c r="B50" s="35" t="s">
        <v>148</v>
      </c>
      <c r="C50" s="36" t="s">
        <v>71</v>
      </c>
      <c r="D50" s="37">
        <v>3</v>
      </c>
      <c r="E50" s="37">
        <v>3</v>
      </c>
      <c r="F50" s="37">
        <v>1</v>
      </c>
      <c r="G50" s="37">
        <v>3</v>
      </c>
      <c r="H50" s="37">
        <v>1</v>
      </c>
      <c r="I50" s="37">
        <v>3</v>
      </c>
      <c r="J50" s="37">
        <v>1</v>
      </c>
      <c r="K50" s="37">
        <v>1</v>
      </c>
      <c r="L50" s="37">
        <v>3</v>
      </c>
      <c r="M50" s="37">
        <v>1</v>
      </c>
      <c r="N50" s="37">
        <v>2</v>
      </c>
      <c r="O50" s="37">
        <v>3</v>
      </c>
      <c r="P50" s="37">
        <v>1</v>
      </c>
      <c r="Q50" s="37">
        <v>2</v>
      </c>
      <c r="R50" s="37">
        <v>3</v>
      </c>
      <c r="S50" s="37">
        <v>3</v>
      </c>
      <c r="T50" s="37">
        <v>3</v>
      </c>
      <c r="U50" s="37">
        <v>3</v>
      </c>
      <c r="V50" s="37">
        <v>3</v>
      </c>
      <c r="W50" s="37">
        <v>3</v>
      </c>
      <c r="X50" s="37">
        <v>1</v>
      </c>
      <c r="Y50" s="37">
        <v>1</v>
      </c>
      <c r="Z50" s="37">
        <v>1</v>
      </c>
      <c r="AA50" s="37">
        <v>1</v>
      </c>
      <c r="AB50" s="37">
        <v>2</v>
      </c>
      <c r="AC50" s="37">
        <v>3</v>
      </c>
      <c r="AD50" s="37">
        <v>1</v>
      </c>
      <c r="AE50" s="37">
        <v>3</v>
      </c>
      <c r="AF50" s="37">
        <v>2</v>
      </c>
      <c r="AG50" s="37">
        <v>3</v>
      </c>
      <c r="AH50" s="37">
        <v>1</v>
      </c>
      <c r="AI50" s="37">
        <v>2</v>
      </c>
      <c r="AJ50" s="37">
        <v>2</v>
      </c>
      <c r="AK50" s="37">
        <v>3</v>
      </c>
      <c r="AL50" s="37">
        <v>2</v>
      </c>
      <c r="AM50" s="37">
        <v>3</v>
      </c>
      <c r="AN50" s="37">
        <v>1</v>
      </c>
      <c r="AO50" s="37"/>
      <c r="AP50" s="37">
        <v>2</v>
      </c>
      <c r="AQ50" s="37">
        <v>3</v>
      </c>
      <c r="AR50" s="38">
        <v>1</v>
      </c>
      <c r="AS50" s="37">
        <v>1</v>
      </c>
      <c r="AT50" s="37">
        <v>1</v>
      </c>
      <c r="AU50" s="37">
        <v>2</v>
      </c>
      <c r="AV50" s="37">
        <v>3</v>
      </c>
      <c r="AW50" s="37">
        <v>3</v>
      </c>
      <c r="AX50" s="37">
        <v>3</v>
      </c>
      <c r="AY50" s="37">
        <v>3</v>
      </c>
      <c r="AZ50" s="37">
        <v>2</v>
      </c>
      <c r="BA50" s="37">
        <v>1</v>
      </c>
      <c r="BB50" s="37">
        <v>3</v>
      </c>
      <c r="BC50" s="37">
        <v>2</v>
      </c>
      <c r="BD50" s="37">
        <v>3</v>
      </c>
      <c r="BE50" s="22">
        <v>3</v>
      </c>
      <c r="BF50" s="8"/>
      <c r="BG50" s="15">
        <f t="shared" si="0"/>
        <v>17</v>
      </c>
      <c r="BH50" s="15">
        <f t="shared" si="1"/>
        <v>11</v>
      </c>
      <c r="BI50" s="15">
        <f t="shared" si="2"/>
        <v>25</v>
      </c>
      <c r="BK50" s="39">
        <f t="shared" si="3"/>
        <v>0.52830188679245282</v>
      </c>
      <c r="BL50" s="39">
        <f t="shared" si="4"/>
        <v>0.32075471698113206</v>
      </c>
    </row>
    <row r="51" spans="1:64" x14ac:dyDescent="0.35">
      <c r="A51" s="8"/>
      <c r="B51" s="35" t="s">
        <v>149</v>
      </c>
      <c r="C51" s="36" t="s">
        <v>73</v>
      </c>
      <c r="D51" s="37">
        <v>3</v>
      </c>
      <c r="E51" s="37">
        <v>3</v>
      </c>
      <c r="F51" s="37">
        <v>1</v>
      </c>
      <c r="G51" s="37">
        <v>3</v>
      </c>
      <c r="H51" s="37">
        <v>3</v>
      </c>
      <c r="I51" s="37">
        <v>1</v>
      </c>
      <c r="J51" s="37">
        <v>3</v>
      </c>
      <c r="K51" s="37">
        <v>2</v>
      </c>
      <c r="L51" s="37">
        <v>1</v>
      </c>
      <c r="M51" s="37">
        <v>3</v>
      </c>
      <c r="N51" s="37">
        <v>2</v>
      </c>
      <c r="O51" s="37">
        <v>3</v>
      </c>
      <c r="P51" s="37">
        <v>3</v>
      </c>
      <c r="Q51" s="37">
        <v>2</v>
      </c>
      <c r="R51" s="37">
        <v>1</v>
      </c>
      <c r="S51" s="37">
        <v>3</v>
      </c>
      <c r="T51" s="37">
        <v>3</v>
      </c>
      <c r="U51" s="37">
        <v>3</v>
      </c>
      <c r="V51" s="37">
        <v>3</v>
      </c>
      <c r="W51" s="37">
        <v>3</v>
      </c>
      <c r="X51" s="37">
        <v>3</v>
      </c>
      <c r="Y51" s="37">
        <v>2</v>
      </c>
      <c r="Z51" s="37">
        <v>3</v>
      </c>
      <c r="AA51" s="37">
        <v>2</v>
      </c>
      <c r="AB51" s="37">
        <v>1</v>
      </c>
      <c r="AC51" s="37">
        <v>3</v>
      </c>
      <c r="AD51" s="37">
        <v>3</v>
      </c>
      <c r="AE51" s="37">
        <v>3</v>
      </c>
      <c r="AF51" s="37">
        <v>2</v>
      </c>
      <c r="AG51" s="37">
        <v>3</v>
      </c>
      <c r="AH51" s="37">
        <v>2</v>
      </c>
      <c r="AI51" s="37">
        <v>2</v>
      </c>
      <c r="AJ51" s="37">
        <v>1</v>
      </c>
      <c r="AK51" s="37">
        <v>3</v>
      </c>
      <c r="AL51" s="37">
        <v>2</v>
      </c>
      <c r="AM51" s="37">
        <v>3</v>
      </c>
      <c r="AN51" s="37">
        <v>3</v>
      </c>
      <c r="AO51" s="37">
        <v>3</v>
      </c>
      <c r="AP51" s="37"/>
      <c r="AQ51" s="37">
        <v>3</v>
      </c>
      <c r="AR51" s="38">
        <v>1</v>
      </c>
      <c r="AS51" s="37">
        <v>1</v>
      </c>
      <c r="AT51" s="37">
        <v>3</v>
      </c>
      <c r="AU51" s="37">
        <v>2</v>
      </c>
      <c r="AV51" s="37">
        <v>3</v>
      </c>
      <c r="AW51" s="37">
        <v>2</v>
      </c>
      <c r="AX51" s="37">
        <v>3</v>
      </c>
      <c r="AY51" s="37">
        <v>3</v>
      </c>
      <c r="AZ51" s="37">
        <v>1</v>
      </c>
      <c r="BA51" s="37">
        <v>2</v>
      </c>
      <c r="BB51" s="37">
        <v>3</v>
      </c>
      <c r="BC51" s="37">
        <v>1</v>
      </c>
      <c r="BD51" s="37">
        <v>2</v>
      </c>
      <c r="BE51" s="22">
        <v>2</v>
      </c>
      <c r="BF51" s="8"/>
      <c r="BG51" s="15">
        <f t="shared" si="0"/>
        <v>10</v>
      </c>
      <c r="BH51" s="15">
        <f t="shared" si="1"/>
        <v>14</v>
      </c>
      <c r="BI51" s="15">
        <f t="shared" si="2"/>
        <v>29</v>
      </c>
      <c r="BK51" s="39">
        <f t="shared" si="3"/>
        <v>0.45283018867924529</v>
      </c>
      <c r="BL51" s="39">
        <f t="shared" si="4"/>
        <v>0.18867924528301888</v>
      </c>
    </row>
    <row r="52" spans="1:64" x14ac:dyDescent="0.35">
      <c r="A52" s="8"/>
      <c r="B52" s="35" t="s">
        <v>150</v>
      </c>
      <c r="C52" s="36" t="s">
        <v>217</v>
      </c>
      <c r="D52" s="37">
        <v>3</v>
      </c>
      <c r="E52" s="37">
        <v>3</v>
      </c>
      <c r="F52" s="37">
        <v>1</v>
      </c>
      <c r="G52" s="37">
        <v>3</v>
      </c>
      <c r="H52" s="37">
        <v>2</v>
      </c>
      <c r="I52" s="37">
        <v>3</v>
      </c>
      <c r="J52" s="37">
        <v>3</v>
      </c>
      <c r="K52" s="37">
        <v>2</v>
      </c>
      <c r="L52" s="37">
        <v>3</v>
      </c>
      <c r="M52" s="37">
        <v>3</v>
      </c>
      <c r="N52" s="37">
        <v>2</v>
      </c>
      <c r="O52" s="37">
        <v>3</v>
      </c>
      <c r="P52" s="37">
        <v>3</v>
      </c>
      <c r="Q52" s="37">
        <v>2</v>
      </c>
      <c r="R52" s="37">
        <v>3</v>
      </c>
      <c r="S52" s="37">
        <v>2</v>
      </c>
      <c r="T52" s="37">
        <v>3</v>
      </c>
      <c r="U52" s="37">
        <v>3</v>
      </c>
      <c r="V52" s="37">
        <v>3</v>
      </c>
      <c r="W52" s="37">
        <v>3</v>
      </c>
      <c r="X52" s="37">
        <v>3</v>
      </c>
      <c r="Y52" s="37">
        <v>2</v>
      </c>
      <c r="Z52" s="37">
        <v>3</v>
      </c>
      <c r="AA52" s="37">
        <v>2</v>
      </c>
      <c r="AB52" s="37">
        <v>2</v>
      </c>
      <c r="AC52" s="37">
        <v>3</v>
      </c>
      <c r="AD52" s="37">
        <v>3</v>
      </c>
      <c r="AE52" s="37">
        <v>3</v>
      </c>
      <c r="AF52" s="37">
        <v>2</v>
      </c>
      <c r="AG52" s="37">
        <v>2</v>
      </c>
      <c r="AH52" s="37">
        <v>3</v>
      </c>
      <c r="AI52" s="37">
        <v>2</v>
      </c>
      <c r="AJ52" s="37">
        <v>2</v>
      </c>
      <c r="AK52" s="37">
        <v>3</v>
      </c>
      <c r="AL52" s="37">
        <v>2</v>
      </c>
      <c r="AM52" s="37">
        <v>3</v>
      </c>
      <c r="AN52" s="37">
        <v>3</v>
      </c>
      <c r="AO52" s="37">
        <v>3</v>
      </c>
      <c r="AP52" s="37">
        <v>1</v>
      </c>
      <c r="AQ52" s="37"/>
      <c r="AR52" s="38">
        <v>3</v>
      </c>
      <c r="AS52" s="37">
        <v>1</v>
      </c>
      <c r="AT52" s="37">
        <v>3</v>
      </c>
      <c r="AU52" s="37">
        <v>2</v>
      </c>
      <c r="AV52" s="37">
        <v>3</v>
      </c>
      <c r="AW52" s="37">
        <v>3</v>
      </c>
      <c r="AX52" s="37">
        <v>3</v>
      </c>
      <c r="AY52" s="37">
        <v>3</v>
      </c>
      <c r="AZ52" s="37">
        <v>2</v>
      </c>
      <c r="BA52" s="37">
        <v>2</v>
      </c>
      <c r="BB52" s="37">
        <v>3</v>
      </c>
      <c r="BC52" s="37">
        <v>2</v>
      </c>
      <c r="BD52" s="37">
        <v>2</v>
      </c>
      <c r="BE52" s="22">
        <v>2</v>
      </c>
      <c r="BF52" s="8"/>
      <c r="BG52" s="15">
        <f t="shared" si="0"/>
        <v>3</v>
      </c>
      <c r="BH52" s="15">
        <f t="shared" si="1"/>
        <v>19</v>
      </c>
      <c r="BI52" s="15">
        <f t="shared" si="2"/>
        <v>31</v>
      </c>
      <c r="BK52" s="39">
        <f t="shared" si="3"/>
        <v>0.41509433962264153</v>
      </c>
      <c r="BL52" s="39">
        <f t="shared" si="4"/>
        <v>5.6603773584905662E-2</v>
      </c>
    </row>
    <row r="53" spans="1:64" x14ac:dyDescent="0.35">
      <c r="A53" s="8"/>
      <c r="B53" s="35" t="s">
        <v>151</v>
      </c>
      <c r="C53" s="36" t="s">
        <v>76</v>
      </c>
      <c r="D53" s="37">
        <v>3</v>
      </c>
      <c r="E53" s="37">
        <v>3</v>
      </c>
      <c r="F53" s="37">
        <v>1</v>
      </c>
      <c r="G53" s="37">
        <v>3</v>
      </c>
      <c r="H53" s="37">
        <v>1</v>
      </c>
      <c r="I53" s="37">
        <v>3</v>
      </c>
      <c r="J53" s="37">
        <v>3</v>
      </c>
      <c r="K53" s="37">
        <v>1</v>
      </c>
      <c r="L53" s="37">
        <v>1</v>
      </c>
      <c r="M53" s="37">
        <v>1</v>
      </c>
      <c r="N53" s="37">
        <v>2</v>
      </c>
      <c r="O53" s="37">
        <v>2</v>
      </c>
      <c r="P53" s="37">
        <v>1</v>
      </c>
      <c r="Q53" s="37">
        <v>2</v>
      </c>
      <c r="R53" s="37">
        <v>3</v>
      </c>
      <c r="S53" s="37">
        <v>3</v>
      </c>
      <c r="T53" s="37">
        <v>3</v>
      </c>
      <c r="U53" s="37">
        <v>3</v>
      </c>
      <c r="V53" s="37">
        <v>3</v>
      </c>
      <c r="W53" s="37">
        <v>3</v>
      </c>
      <c r="X53" s="37">
        <v>1</v>
      </c>
      <c r="Y53" s="37">
        <v>1</v>
      </c>
      <c r="Z53" s="37">
        <v>1</v>
      </c>
      <c r="AA53" s="37">
        <v>1</v>
      </c>
      <c r="AB53" s="37">
        <v>2</v>
      </c>
      <c r="AC53" s="37">
        <v>3</v>
      </c>
      <c r="AD53" s="37">
        <v>1</v>
      </c>
      <c r="AE53" s="37">
        <v>3</v>
      </c>
      <c r="AF53" s="37">
        <v>2</v>
      </c>
      <c r="AG53" s="37">
        <v>3</v>
      </c>
      <c r="AH53" s="37">
        <v>1</v>
      </c>
      <c r="AI53" s="37">
        <v>1</v>
      </c>
      <c r="AJ53" s="37">
        <v>2</v>
      </c>
      <c r="AK53" s="37">
        <v>1</v>
      </c>
      <c r="AL53" s="37">
        <v>2</v>
      </c>
      <c r="AM53" s="37">
        <v>3</v>
      </c>
      <c r="AN53" s="37">
        <v>1</v>
      </c>
      <c r="AO53" s="37">
        <v>1</v>
      </c>
      <c r="AP53" s="37">
        <v>1</v>
      </c>
      <c r="AQ53" s="37">
        <v>3</v>
      </c>
      <c r="AR53" s="38"/>
      <c r="AS53" s="37">
        <v>1</v>
      </c>
      <c r="AT53" s="37">
        <v>1</v>
      </c>
      <c r="AU53" s="37">
        <v>2</v>
      </c>
      <c r="AV53" s="37">
        <v>3</v>
      </c>
      <c r="AW53" s="37">
        <v>3</v>
      </c>
      <c r="AX53" s="37">
        <v>3</v>
      </c>
      <c r="AY53" s="37">
        <v>3</v>
      </c>
      <c r="AZ53" s="37">
        <v>3</v>
      </c>
      <c r="BA53" s="37">
        <v>1</v>
      </c>
      <c r="BB53" s="37">
        <v>1</v>
      </c>
      <c r="BC53" s="37">
        <v>2</v>
      </c>
      <c r="BD53" s="37">
        <v>3</v>
      </c>
      <c r="BE53" s="22">
        <v>2</v>
      </c>
      <c r="BF53" s="8"/>
      <c r="BG53" s="15">
        <f t="shared" si="0"/>
        <v>21</v>
      </c>
      <c r="BH53" s="15">
        <f t="shared" si="1"/>
        <v>10</v>
      </c>
      <c r="BI53" s="15">
        <f t="shared" si="2"/>
        <v>22</v>
      </c>
      <c r="BK53" s="39">
        <f t="shared" si="3"/>
        <v>0.58490566037735847</v>
      </c>
      <c r="BL53" s="39">
        <f t="shared" si="4"/>
        <v>0.39622641509433965</v>
      </c>
    </row>
    <row r="54" spans="1:64" x14ac:dyDescent="0.35">
      <c r="A54" s="8"/>
      <c r="B54" s="35" t="s">
        <v>152</v>
      </c>
      <c r="C54" s="36" t="s">
        <v>78</v>
      </c>
      <c r="D54" s="37">
        <v>1</v>
      </c>
      <c r="E54" s="37">
        <v>1</v>
      </c>
      <c r="F54" s="37">
        <v>1</v>
      </c>
      <c r="G54" s="37">
        <v>1</v>
      </c>
      <c r="H54" s="37">
        <v>3</v>
      </c>
      <c r="I54" s="37">
        <v>3</v>
      </c>
      <c r="J54" s="37">
        <v>3</v>
      </c>
      <c r="K54" s="37">
        <v>2</v>
      </c>
      <c r="L54" s="37">
        <v>3</v>
      </c>
      <c r="M54" s="37">
        <v>3</v>
      </c>
      <c r="N54" s="37">
        <v>2</v>
      </c>
      <c r="O54" s="37">
        <v>3</v>
      </c>
      <c r="P54" s="37">
        <v>1</v>
      </c>
      <c r="Q54" s="37">
        <v>2</v>
      </c>
      <c r="R54" s="37">
        <v>3</v>
      </c>
      <c r="S54" s="37">
        <v>2</v>
      </c>
      <c r="T54" s="37">
        <v>3</v>
      </c>
      <c r="U54" s="37">
        <v>3</v>
      </c>
      <c r="V54" s="37">
        <v>3</v>
      </c>
      <c r="W54" s="37">
        <v>3</v>
      </c>
      <c r="X54" s="37">
        <v>1</v>
      </c>
      <c r="Y54" s="37">
        <v>2</v>
      </c>
      <c r="Z54" s="37">
        <v>3</v>
      </c>
      <c r="AA54" s="37">
        <v>2</v>
      </c>
      <c r="AB54" s="37">
        <v>1</v>
      </c>
      <c r="AC54" s="37">
        <v>1</v>
      </c>
      <c r="AD54" s="37">
        <v>3</v>
      </c>
      <c r="AE54" s="37">
        <v>3</v>
      </c>
      <c r="AF54" s="37">
        <v>2</v>
      </c>
      <c r="AG54" s="37">
        <v>1</v>
      </c>
      <c r="AH54" s="37">
        <v>3</v>
      </c>
      <c r="AI54" s="37">
        <v>2</v>
      </c>
      <c r="AJ54" s="37">
        <v>1</v>
      </c>
      <c r="AK54" s="37">
        <v>3</v>
      </c>
      <c r="AL54" s="37">
        <v>2</v>
      </c>
      <c r="AM54" s="37">
        <v>1</v>
      </c>
      <c r="AN54" s="37">
        <v>3</v>
      </c>
      <c r="AO54" s="37">
        <v>1</v>
      </c>
      <c r="AP54" s="37">
        <v>1</v>
      </c>
      <c r="AQ54" s="37">
        <v>3</v>
      </c>
      <c r="AR54" s="38">
        <v>1</v>
      </c>
      <c r="AS54" s="37"/>
      <c r="AT54" s="37">
        <v>3</v>
      </c>
      <c r="AU54" s="37">
        <v>2</v>
      </c>
      <c r="AV54" s="37">
        <v>1</v>
      </c>
      <c r="AW54" s="37">
        <v>3</v>
      </c>
      <c r="AX54" s="37">
        <v>3</v>
      </c>
      <c r="AY54" s="37">
        <v>1</v>
      </c>
      <c r="AZ54" s="37">
        <v>1</v>
      </c>
      <c r="BA54" s="37">
        <v>2</v>
      </c>
      <c r="BB54" s="37">
        <v>1</v>
      </c>
      <c r="BC54" s="37">
        <v>1</v>
      </c>
      <c r="BD54" s="37">
        <v>1</v>
      </c>
      <c r="BE54" s="22">
        <v>1</v>
      </c>
      <c r="BF54" s="8"/>
      <c r="BG54" s="15">
        <f t="shared" si="0"/>
        <v>21</v>
      </c>
      <c r="BH54" s="15">
        <f t="shared" si="1"/>
        <v>11</v>
      </c>
      <c r="BI54" s="15">
        <f t="shared" si="2"/>
        <v>21</v>
      </c>
      <c r="BK54" s="39">
        <f t="shared" si="3"/>
        <v>0.60377358490566035</v>
      </c>
      <c r="BL54" s="39">
        <f t="shared" si="4"/>
        <v>0.39622641509433965</v>
      </c>
    </row>
    <row r="55" spans="1:64" x14ac:dyDescent="0.35">
      <c r="A55" s="8"/>
      <c r="B55" s="35" t="s">
        <v>153</v>
      </c>
      <c r="C55" s="36" t="s">
        <v>80</v>
      </c>
      <c r="D55" s="37">
        <v>3</v>
      </c>
      <c r="E55" s="37">
        <v>3</v>
      </c>
      <c r="F55" s="37">
        <v>1</v>
      </c>
      <c r="G55" s="37">
        <v>1</v>
      </c>
      <c r="H55" s="37">
        <v>1</v>
      </c>
      <c r="I55" s="37">
        <v>3</v>
      </c>
      <c r="J55" s="37">
        <v>3</v>
      </c>
      <c r="K55" s="37">
        <v>1</v>
      </c>
      <c r="L55" s="37">
        <v>3</v>
      </c>
      <c r="M55" s="37">
        <v>3</v>
      </c>
      <c r="N55" s="37">
        <v>2</v>
      </c>
      <c r="O55" s="37">
        <v>3</v>
      </c>
      <c r="P55" s="37">
        <v>1</v>
      </c>
      <c r="Q55" s="37">
        <v>2</v>
      </c>
      <c r="R55" s="37">
        <v>3</v>
      </c>
      <c r="S55" s="37">
        <v>3</v>
      </c>
      <c r="T55" s="37">
        <v>3</v>
      </c>
      <c r="U55" s="37">
        <v>3</v>
      </c>
      <c r="V55" s="37">
        <v>3</v>
      </c>
      <c r="W55" s="37">
        <v>3</v>
      </c>
      <c r="X55" s="37">
        <v>1</v>
      </c>
      <c r="Y55" s="37">
        <v>1</v>
      </c>
      <c r="Z55" s="37">
        <v>1</v>
      </c>
      <c r="AA55" s="37">
        <v>1</v>
      </c>
      <c r="AB55" s="37">
        <v>1</v>
      </c>
      <c r="AC55" s="37">
        <v>1</v>
      </c>
      <c r="AD55" s="37">
        <v>1</v>
      </c>
      <c r="AE55" s="37">
        <v>3</v>
      </c>
      <c r="AF55" s="37">
        <v>2</v>
      </c>
      <c r="AG55" s="37">
        <v>2</v>
      </c>
      <c r="AH55" s="37">
        <v>1</v>
      </c>
      <c r="AI55" s="37">
        <v>2</v>
      </c>
      <c r="AJ55" s="37">
        <v>1</v>
      </c>
      <c r="AK55" s="37">
        <v>3</v>
      </c>
      <c r="AL55" s="37">
        <v>2</v>
      </c>
      <c r="AM55" s="37">
        <v>3</v>
      </c>
      <c r="AN55" s="37">
        <v>1</v>
      </c>
      <c r="AO55" s="37">
        <v>1</v>
      </c>
      <c r="AP55" s="37">
        <v>2</v>
      </c>
      <c r="AQ55" s="37">
        <v>3</v>
      </c>
      <c r="AR55" s="38">
        <v>1</v>
      </c>
      <c r="AS55" s="37">
        <v>1</v>
      </c>
      <c r="AT55" s="37"/>
      <c r="AU55" s="37">
        <v>2</v>
      </c>
      <c r="AV55" s="37">
        <v>3</v>
      </c>
      <c r="AW55" s="37">
        <v>3</v>
      </c>
      <c r="AX55" s="37">
        <v>3</v>
      </c>
      <c r="AY55" s="37">
        <v>1</v>
      </c>
      <c r="AZ55" s="37">
        <v>3</v>
      </c>
      <c r="BA55" s="37">
        <v>1</v>
      </c>
      <c r="BB55" s="37">
        <v>3</v>
      </c>
      <c r="BC55" s="37">
        <v>1</v>
      </c>
      <c r="BD55" s="37">
        <v>3</v>
      </c>
      <c r="BE55" s="22">
        <v>3</v>
      </c>
      <c r="BF55" s="8"/>
      <c r="BG55" s="15">
        <f t="shared" si="0"/>
        <v>21</v>
      </c>
      <c r="BH55" s="15">
        <f t="shared" si="1"/>
        <v>8</v>
      </c>
      <c r="BI55" s="15">
        <f t="shared" si="2"/>
        <v>24</v>
      </c>
      <c r="BK55" s="39">
        <f t="shared" si="3"/>
        <v>0.54716981132075471</v>
      </c>
      <c r="BL55" s="39">
        <f t="shared" si="4"/>
        <v>0.39622641509433965</v>
      </c>
    </row>
    <row r="56" spans="1:64" x14ac:dyDescent="0.35">
      <c r="A56" s="8"/>
      <c r="B56" s="35" t="s">
        <v>154</v>
      </c>
      <c r="C56" s="36" t="s">
        <v>82</v>
      </c>
      <c r="D56" s="37">
        <v>3</v>
      </c>
      <c r="E56" s="37">
        <v>3</v>
      </c>
      <c r="F56" s="37">
        <v>1</v>
      </c>
      <c r="G56" s="37">
        <v>3</v>
      </c>
      <c r="H56" s="37">
        <v>2</v>
      </c>
      <c r="I56" s="37">
        <v>3</v>
      </c>
      <c r="J56" s="37">
        <v>3</v>
      </c>
      <c r="K56" s="37">
        <v>2</v>
      </c>
      <c r="L56" s="37">
        <v>3</v>
      </c>
      <c r="M56" s="37">
        <v>3</v>
      </c>
      <c r="N56" s="37">
        <v>2</v>
      </c>
      <c r="O56" s="37">
        <v>3</v>
      </c>
      <c r="P56" s="37">
        <v>3</v>
      </c>
      <c r="Q56" s="37">
        <v>2</v>
      </c>
      <c r="R56" s="37">
        <v>3</v>
      </c>
      <c r="S56" s="37">
        <v>3</v>
      </c>
      <c r="T56" s="37">
        <v>3</v>
      </c>
      <c r="U56" s="37">
        <v>3</v>
      </c>
      <c r="V56" s="37">
        <v>3</v>
      </c>
      <c r="W56" s="37">
        <v>3</v>
      </c>
      <c r="X56" s="37">
        <v>3</v>
      </c>
      <c r="Y56" s="37">
        <v>2</v>
      </c>
      <c r="Z56" s="37">
        <v>3</v>
      </c>
      <c r="AA56" s="37">
        <v>2</v>
      </c>
      <c r="AB56" s="37">
        <v>3</v>
      </c>
      <c r="AC56" s="37">
        <v>3</v>
      </c>
      <c r="AD56" s="37">
        <v>3</v>
      </c>
      <c r="AE56" s="37">
        <v>3</v>
      </c>
      <c r="AF56" s="37">
        <v>2</v>
      </c>
      <c r="AG56" s="37">
        <v>3</v>
      </c>
      <c r="AH56" s="37">
        <v>3</v>
      </c>
      <c r="AI56" s="37">
        <v>2</v>
      </c>
      <c r="AJ56" s="37">
        <v>3</v>
      </c>
      <c r="AK56" s="37">
        <v>3</v>
      </c>
      <c r="AL56" s="37">
        <v>2</v>
      </c>
      <c r="AM56" s="37">
        <v>3</v>
      </c>
      <c r="AN56" s="37">
        <v>3</v>
      </c>
      <c r="AO56" s="37">
        <v>3</v>
      </c>
      <c r="AP56" s="37">
        <v>2</v>
      </c>
      <c r="AQ56" s="37">
        <v>3</v>
      </c>
      <c r="AR56" s="38">
        <v>3</v>
      </c>
      <c r="AS56" s="37">
        <v>1</v>
      </c>
      <c r="AT56" s="37">
        <v>3</v>
      </c>
      <c r="AU56" s="37"/>
      <c r="AV56" s="37">
        <v>3</v>
      </c>
      <c r="AW56" s="37">
        <v>3</v>
      </c>
      <c r="AX56" s="37">
        <v>3</v>
      </c>
      <c r="AY56" s="37">
        <v>3</v>
      </c>
      <c r="AZ56" s="37">
        <v>3</v>
      </c>
      <c r="BA56" s="37">
        <v>2</v>
      </c>
      <c r="BB56" s="37">
        <v>3</v>
      </c>
      <c r="BC56" s="37">
        <v>3</v>
      </c>
      <c r="BD56" s="37">
        <v>3</v>
      </c>
      <c r="BE56" s="22">
        <v>3</v>
      </c>
      <c r="BF56" s="8"/>
      <c r="BG56" s="15">
        <f t="shared" si="0"/>
        <v>2</v>
      </c>
      <c r="BH56" s="15">
        <f t="shared" si="1"/>
        <v>11</v>
      </c>
      <c r="BI56" s="15">
        <f t="shared" si="2"/>
        <v>40</v>
      </c>
      <c r="BK56" s="39">
        <f t="shared" si="3"/>
        <v>0.24528301886792453</v>
      </c>
      <c r="BL56" s="39">
        <f t="shared" si="4"/>
        <v>3.7735849056603772E-2</v>
      </c>
    </row>
    <row r="57" spans="1:64" x14ac:dyDescent="0.35">
      <c r="A57" s="8"/>
      <c r="B57" s="35" t="s">
        <v>155</v>
      </c>
      <c r="C57" s="36" t="s">
        <v>84</v>
      </c>
      <c r="D57" s="37">
        <v>3</v>
      </c>
      <c r="E57" s="37">
        <v>1</v>
      </c>
      <c r="F57" s="37">
        <v>1</v>
      </c>
      <c r="G57" s="37">
        <v>1</v>
      </c>
      <c r="H57" s="37">
        <v>3</v>
      </c>
      <c r="I57" s="37">
        <v>3</v>
      </c>
      <c r="J57" s="37">
        <v>3</v>
      </c>
      <c r="K57" s="37">
        <v>2</v>
      </c>
      <c r="L57" s="37">
        <v>3</v>
      </c>
      <c r="M57" s="37">
        <v>3</v>
      </c>
      <c r="N57" s="37">
        <v>2</v>
      </c>
      <c r="O57" s="37">
        <v>3</v>
      </c>
      <c r="P57" s="37">
        <v>3</v>
      </c>
      <c r="Q57" s="37">
        <v>2</v>
      </c>
      <c r="R57" s="37">
        <v>3</v>
      </c>
      <c r="S57" s="37">
        <v>3</v>
      </c>
      <c r="T57" s="37">
        <v>3</v>
      </c>
      <c r="U57" s="37">
        <v>3</v>
      </c>
      <c r="V57" s="37">
        <v>2</v>
      </c>
      <c r="W57" s="37">
        <v>2</v>
      </c>
      <c r="X57" s="37">
        <v>3</v>
      </c>
      <c r="Y57" s="37">
        <v>2</v>
      </c>
      <c r="Z57" s="37">
        <v>3</v>
      </c>
      <c r="AA57" s="37">
        <v>2</v>
      </c>
      <c r="AB57" s="37">
        <v>1</v>
      </c>
      <c r="AC57" s="37">
        <v>1</v>
      </c>
      <c r="AD57" s="37">
        <v>3</v>
      </c>
      <c r="AE57" s="37">
        <v>3</v>
      </c>
      <c r="AF57" s="37">
        <v>2</v>
      </c>
      <c r="AG57" s="37">
        <v>1</v>
      </c>
      <c r="AH57" s="37">
        <v>3</v>
      </c>
      <c r="AI57" s="37">
        <v>2</v>
      </c>
      <c r="AJ57" s="37">
        <v>1</v>
      </c>
      <c r="AK57" s="37">
        <v>3</v>
      </c>
      <c r="AL57" s="37">
        <v>1</v>
      </c>
      <c r="AM57" s="37">
        <v>1</v>
      </c>
      <c r="AN57" s="37">
        <v>3</v>
      </c>
      <c r="AO57" s="37">
        <v>3</v>
      </c>
      <c r="AP57" s="37">
        <v>2</v>
      </c>
      <c r="AQ57" s="37">
        <v>3</v>
      </c>
      <c r="AR57" s="38">
        <v>1</v>
      </c>
      <c r="AS57" s="37">
        <v>1</v>
      </c>
      <c r="AT57" s="37">
        <v>3</v>
      </c>
      <c r="AU57" s="37">
        <v>2</v>
      </c>
      <c r="AV57" s="37"/>
      <c r="AW57" s="37">
        <v>3</v>
      </c>
      <c r="AX57" s="37">
        <v>3</v>
      </c>
      <c r="AY57" s="37">
        <v>1</v>
      </c>
      <c r="AZ57" s="37">
        <v>1</v>
      </c>
      <c r="BA57" s="37">
        <v>2</v>
      </c>
      <c r="BB57" s="37">
        <v>1</v>
      </c>
      <c r="BC57" s="37">
        <v>2</v>
      </c>
      <c r="BD57" s="37">
        <v>1</v>
      </c>
      <c r="BE57" s="22">
        <v>1</v>
      </c>
      <c r="BF57" s="8"/>
      <c r="BG57" s="15">
        <f t="shared" si="0"/>
        <v>16</v>
      </c>
      <c r="BH57" s="15">
        <f t="shared" si="1"/>
        <v>13</v>
      </c>
      <c r="BI57" s="15">
        <f t="shared" si="2"/>
        <v>24</v>
      </c>
      <c r="BK57" s="39">
        <f t="shared" si="3"/>
        <v>0.54716981132075471</v>
      </c>
      <c r="BL57" s="39">
        <f t="shared" si="4"/>
        <v>0.30188679245283018</v>
      </c>
    </row>
    <row r="58" spans="1:64" x14ac:dyDescent="0.35">
      <c r="A58" s="8"/>
      <c r="B58" s="35" t="s">
        <v>156</v>
      </c>
      <c r="C58" s="36" t="s">
        <v>86</v>
      </c>
      <c r="D58" s="37">
        <v>3</v>
      </c>
      <c r="E58" s="37">
        <v>3</v>
      </c>
      <c r="F58" s="37">
        <v>1</v>
      </c>
      <c r="G58" s="37">
        <v>1</v>
      </c>
      <c r="H58" s="37">
        <v>3</v>
      </c>
      <c r="I58" s="37">
        <v>1</v>
      </c>
      <c r="J58" s="37">
        <v>3</v>
      </c>
      <c r="K58" s="37">
        <v>2</v>
      </c>
      <c r="L58" s="37">
        <v>3</v>
      </c>
      <c r="M58" s="37">
        <v>3</v>
      </c>
      <c r="N58" s="37">
        <v>2</v>
      </c>
      <c r="O58" s="37">
        <v>3</v>
      </c>
      <c r="P58" s="37">
        <v>3</v>
      </c>
      <c r="Q58" s="37">
        <v>2</v>
      </c>
      <c r="R58" s="37">
        <v>3</v>
      </c>
      <c r="S58" s="37">
        <v>2</v>
      </c>
      <c r="T58" s="37">
        <v>3</v>
      </c>
      <c r="U58" s="37">
        <v>3</v>
      </c>
      <c r="V58" s="37">
        <v>3</v>
      </c>
      <c r="W58" s="37">
        <v>3</v>
      </c>
      <c r="X58" s="37">
        <v>3</v>
      </c>
      <c r="Y58" s="37">
        <v>2</v>
      </c>
      <c r="Z58" s="37">
        <v>3</v>
      </c>
      <c r="AA58" s="37">
        <v>2</v>
      </c>
      <c r="AB58" s="37">
        <v>2</v>
      </c>
      <c r="AC58" s="37">
        <v>3</v>
      </c>
      <c r="AD58" s="37">
        <v>3</v>
      </c>
      <c r="AE58" s="37">
        <v>3</v>
      </c>
      <c r="AF58" s="37">
        <v>2</v>
      </c>
      <c r="AG58" s="37">
        <v>3</v>
      </c>
      <c r="AH58" s="37">
        <v>3</v>
      </c>
      <c r="AI58" s="37">
        <v>2</v>
      </c>
      <c r="AJ58" s="37">
        <v>3</v>
      </c>
      <c r="AK58" s="37">
        <v>3</v>
      </c>
      <c r="AL58" s="37">
        <v>2</v>
      </c>
      <c r="AM58" s="37">
        <v>3</v>
      </c>
      <c r="AN58" s="37">
        <v>3</v>
      </c>
      <c r="AO58" s="37">
        <v>3</v>
      </c>
      <c r="AP58" s="37">
        <v>1</v>
      </c>
      <c r="AQ58" s="37">
        <v>3</v>
      </c>
      <c r="AR58" s="38">
        <v>3</v>
      </c>
      <c r="AS58" s="37">
        <v>1</v>
      </c>
      <c r="AT58" s="37">
        <v>3</v>
      </c>
      <c r="AU58" s="37">
        <v>2</v>
      </c>
      <c r="AV58" s="37">
        <v>3</v>
      </c>
      <c r="AW58" s="37"/>
      <c r="AX58" s="37">
        <v>3</v>
      </c>
      <c r="AY58" s="37">
        <v>3</v>
      </c>
      <c r="AZ58" s="37">
        <v>2</v>
      </c>
      <c r="BA58" s="37">
        <v>2</v>
      </c>
      <c r="BB58" s="37">
        <v>3</v>
      </c>
      <c r="BC58" s="37">
        <v>2</v>
      </c>
      <c r="BD58" s="37">
        <v>3</v>
      </c>
      <c r="BE58" s="22">
        <v>3</v>
      </c>
      <c r="BF58" s="8"/>
      <c r="BG58" s="15">
        <f t="shared" si="0"/>
        <v>5</v>
      </c>
      <c r="BH58" s="15">
        <f t="shared" si="1"/>
        <v>14</v>
      </c>
      <c r="BI58" s="15">
        <f t="shared" si="2"/>
        <v>34</v>
      </c>
      <c r="BK58" s="39">
        <f t="shared" si="3"/>
        <v>0.35849056603773582</v>
      </c>
      <c r="BL58" s="39">
        <f t="shared" si="4"/>
        <v>9.4339622641509441E-2</v>
      </c>
    </row>
    <row r="59" spans="1:64" x14ac:dyDescent="0.35">
      <c r="A59" s="8"/>
      <c r="B59" s="35" t="s">
        <v>157</v>
      </c>
      <c r="C59" s="36" t="s">
        <v>88</v>
      </c>
      <c r="D59" s="37">
        <v>3</v>
      </c>
      <c r="E59" s="37">
        <v>3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2</v>
      </c>
      <c r="L59" s="37">
        <v>3</v>
      </c>
      <c r="M59" s="37">
        <v>3</v>
      </c>
      <c r="N59" s="37">
        <v>2</v>
      </c>
      <c r="O59" s="37">
        <v>3</v>
      </c>
      <c r="P59" s="37">
        <v>3</v>
      </c>
      <c r="Q59" s="37">
        <v>2</v>
      </c>
      <c r="R59" s="37">
        <v>3</v>
      </c>
      <c r="S59" s="37">
        <v>3</v>
      </c>
      <c r="T59" s="37">
        <v>3</v>
      </c>
      <c r="U59" s="37">
        <v>2</v>
      </c>
      <c r="V59" s="37">
        <v>3</v>
      </c>
      <c r="W59" s="37">
        <v>3</v>
      </c>
      <c r="X59" s="37">
        <v>3</v>
      </c>
      <c r="Y59" s="37">
        <v>2</v>
      </c>
      <c r="Z59" s="37">
        <v>3</v>
      </c>
      <c r="AA59" s="37">
        <v>2</v>
      </c>
      <c r="AB59" s="37">
        <v>2</v>
      </c>
      <c r="AC59" s="37">
        <v>3</v>
      </c>
      <c r="AD59" s="37">
        <v>3</v>
      </c>
      <c r="AE59" s="37">
        <v>3</v>
      </c>
      <c r="AF59" s="37">
        <v>2</v>
      </c>
      <c r="AG59" s="37">
        <v>3</v>
      </c>
      <c r="AH59" s="37">
        <v>3</v>
      </c>
      <c r="AI59" s="37">
        <v>2</v>
      </c>
      <c r="AJ59" s="37">
        <v>3</v>
      </c>
      <c r="AK59" s="37">
        <v>3</v>
      </c>
      <c r="AL59" s="37">
        <v>2</v>
      </c>
      <c r="AM59" s="37">
        <v>3</v>
      </c>
      <c r="AN59" s="37">
        <v>3</v>
      </c>
      <c r="AO59" s="37">
        <v>3</v>
      </c>
      <c r="AP59" s="37">
        <v>2</v>
      </c>
      <c r="AQ59" s="37">
        <v>3</v>
      </c>
      <c r="AR59" s="38">
        <v>3</v>
      </c>
      <c r="AS59" s="37">
        <v>1</v>
      </c>
      <c r="AT59" s="37">
        <v>3</v>
      </c>
      <c r="AU59" s="37">
        <v>2</v>
      </c>
      <c r="AV59" s="37">
        <v>3</v>
      </c>
      <c r="AW59" s="37">
        <v>3</v>
      </c>
      <c r="AX59" s="37"/>
      <c r="AY59" s="37">
        <v>3</v>
      </c>
      <c r="AZ59" s="37">
        <v>2</v>
      </c>
      <c r="BA59" s="37">
        <v>2</v>
      </c>
      <c r="BB59" s="37">
        <v>3</v>
      </c>
      <c r="BC59" s="37">
        <v>2</v>
      </c>
      <c r="BD59" s="37">
        <v>3</v>
      </c>
      <c r="BE59" s="22">
        <v>3</v>
      </c>
      <c r="BF59" s="8"/>
      <c r="BG59" s="15">
        <f t="shared" si="0"/>
        <v>2</v>
      </c>
      <c r="BH59" s="15">
        <f t="shared" si="1"/>
        <v>15</v>
      </c>
      <c r="BI59" s="15">
        <f t="shared" si="2"/>
        <v>36</v>
      </c>
      <c r="BK59" s="39">
        <f t="shared" si="3"/>
        <v>0.32075471698113206</v>
      </c>
      <c r="BL59" s="39">
        <f t="shared" si="4"/>
        <v>3.7735849056603772E-2</v>
      </c>
    </row>
    <row r="60" spans="1:64" x14ac:dyDescent="0.35">
      <c r="A60" s="8"/>
      <c r="B60" s="35" t="s">
        <v>158</v>
      </c>
      <c r="C60" s="36" t="s">
        <v>228</v>
      </c>
      <c r="D60" s="37">
        <v>3</v>
      </c>
      <c r="E60" s="37">
        <v>3</v>
      </c>
      <c r="F60" s="37">
        <v>1</v>
      </c>
      <c r="G60" s="37">
        <v>1</v>
      </c>
      <c r="H60" s="37">
        <v>3</v>
      </c>
      <c r="I60" s="37">
        <v>3</v>
      </c>
      <c r="J60" s="37">
        <v>3</v>
      </c>
      <c r="K60" s="37">
        <v>2</v>
      </c>
      <c r="L60" s="37">
        <v>3</v>
      </c>
      <c r="M60" s="37">
        <v>3</v>
      </c>
      <c r="N60" s="37">
        <v>2</v>
      </c>
      <c r="O60" s="37">
        <v>3</v>
      </c>
      <c r="P60" s="37">
        <v>3</v>
      </c>
      <c r="Q60" s="37">
        <v>2</v>
      </c>
      <c r="R60" s="37">
        <v>3</v>
      </c>
      <c r="S60" s="37">
        <v>3</v>
      </c>
      <c r="T60" s="37">
        <v>3</v>
      </c>
      <c r="U60" s="37">
        <v>3</v>
      </c>
      <c r="V60" s="37">
        <v>3</v>
      </c>
      <c r="W60" s="37">
        <v>3</v>
      </c>
      <c r="X60" s="37">
        <v>1</v>
      </c>
      <c r="Y60" s="37">
        <v>1</v>
      </c>
      <c r="Z60" s="37">
        <v>3</v>
      </c>
      <c r="AA60" s="37">
        <v>2</v>
      </c>
      <c r="AB60" s="37">
        <v>1</v>
      </c>
      <c r="AC60" s="37">
        <v>1</v>
      </c>
      <c r="AD60" s="37">
        <v>3</v>
      </c>
      <c r="AE60" s="37">
        <v>3</v>
      </c>
      <c r="AF60" s="37">
        <v>2</v>
      </c>
      <c r="AG60" s="37">
        <v>1</v>
      </c>
      <c r="AH60" s="37">
        <v>3</v>
      </c>
      <c r="AI60" s="37">
        <v>2</v>
      </c>
      <c r="AJ60" s="37">
        <v>1</v>
      </c>
      <c r="AK60" s="37">
        <v>3</v>
      </c>
      <c r="AL60" s="37">
        <v>1</v>
      </c>
      <c r="AM60" s="37">
        <v>1</v>
      </c>
      <c r="AN60" s="37">
        <v>3</v>
      </c>
      <c r="AO60" s="37">
        <v>3</v>
      </c>
      <c r="AP60" s="37">
        <v>2</v>
      </c>
      <c r="AQ60" s="37">
        <v>3</v>
      </c>
      <c r="AR60" s="38">
        <v>1</v>
      </c>
      <c r="AS60" s="37">
        <v>1</v>
      </c>
      <c r="AT60" s="37">
        <v>3</v>
      </c>
      <c r="AU60" s="37">
        <v>2</v>
      </c>
      <c r="AV60" s="37">
        <v>1</v>
      </c>
      <c r="AW60" s="37">
        <v>3</v>
      </c>
      <c r="AX60" s="37">
        <v>3</v>
      </c>
      <c r="AY60" s="37"/>
      <c r="AZ60" s="37">
        <v>1</v>
      </c>
      <c r="BA60" s="37">
        <v>2</v>
      </c>
      <c r="BB60" s="37">
        <v>3</v>
      </c>
      <c r="BC60" s="37">
        <v>1</v>
      </c>
      <c r="BD60" s="37">
        <v>1</v>
      </c>
      <c r="BE60" s="22">
        <v>1</v>
      </c>
      <c r="BF60" s="8"/>
      <c r="BG60" s="15">
        <f t="shared" si="0"/>
        <v>17</v>
      </c>
      <c r="BH60" s="15">
        <f t="shared" si="1"/>
        <v>9</v>
      </c>
      <c r="BI60" s="15">
        <f t="shared" si="2"/>
        <v>27</v>
      </c>
      <c r="BK60" s="39">
        <f t="shared" si="3"/>
        <v>0.49056603773584906</v>
      </c>
      <c r="BL60" s="39">
        <f t="shared" si="4"/>
        <v>0.32075471698113206</v>
      </c>
    </row>
    <row r="61" spans="1:64" x14ac:dyDescent="0.35">
      <c r="A61" s="8"/>
      <c r="B61" s="35" t="s">
        <v>159</v>
      </c>
      <c r="C61" s="36" t="s">
        <v>223</v>
      </c>
      <c r="D61" s="37">
        <v>3</v>
      </c>
      <c r="E61" s="37">
        <v>3</v>
      </c>
      <c r="F61" s="37">
        <v>1</v>
      </c>
      <c r="G61" s="37">
        <v>1</v>
      </c>
      <c r="H61" s="37">
        <v>3</v>
      </c>
      <c r="I61" s="37">
        <v>1</v>
      </c>
      <c r="J61" s="37">
        <v>3</v>
      </c>
      <c r="K61" s="37">
        <v>2</v>
      </c>
      <c r="L61" s="37">
        <v>3</v>
      </c>
      <c r="M61" s="37">
        <v>3</v>
      </c>
      <c r="N61" s="37">
        <v>2</v>
      </c>
      <c r="O61" s="37">
        <v>3</v>
      </c>
      <c r="P61" s="37">
        <v>3</v>
      </c>
      <c r="Q61" s="37">
        <v>2</v>
      </c>
      <c r="R61" s="37">
        <v>2</v>
      </c>
      <c r="S61" s="37">
        <v>3</v>
      </c>
      <c r="T61" s="37">
        <v>3</v>
      </c>
      <c r="U61" s="37">
        <v>3</v>
      </c>
      <c r="V61" s="37">
        <v>3</v>
      </c>
      <c r="W61" s="37">
        <v>3</v>
      </c>
      <c r="X61" s="37">
        <v>1</v>
      </c>
      <c r="Y61" s="37">
        <v>2</v>
      </c>
      <c r="Z61" s="37">
        <v>1</v>
      </c>
      <c r="AA61" s="37">
        <v>2</v>
      </c>
      <c r="AB61" s="37">
        <v>1</v>
      </c>
      <c r="AC61" s="37">
        <v>1</v>
      </c>
      <c r="AD61" s="37">
        <v>3</v>
      </c>
      <c r="AE61" s="37">
        <v>3</v>
      </c>
      <c r="AF61" s="37">
        <v>2</v>
      </c>
      <c r="AG61" s="37">
        <v>1</v>
      </c>
      <c r="AH61" s="37">
        <v>3</v>
      </c>
      <c r="AI61" s="37">
        <v>2</v>
      </c>
      <c r="AJ61" s="37">
        <v>1</v>
      </c>
      <c r="AK61" s="37">
        <v>3</v>
      </c>
      <c r="AL61" s="37">
        <v>1</v>
      </c>
      <c r="AM61" s="37">
        <v>1</v>
      </c>
      <c r="AN61" s="37">
        <v>3</v>
      </c>
      <c r="AO61" s="37">
        <v>3</v>
      </c>
      <c r="AP61" s="37">
        <v>1</v>
      </c>
      <c r="AQ61" s="37">
        <v>3</v>
      </c>
      <c r="AR61" s="38">
        <v>3</v>
      </c>
      <c r="AS61" s="37">
        <v>1</v>
      </c>
      <c r="AT61" s="37">
        <v>3</v>
      </c>
      <c r="AU61" s="37">
        <v>2</v>
      </c>
      <c r="AV61" s="37">
        <v>1</v>
      </c>
      <c r="AW61" s="37">
        <v>2</v>
      </c>
      <c r="AX61" s="37">
        <v>3</v>
      </c>
      <c r="AY61" s="37">
        <v>1</v>
      </c>
      <c r="AZ61" s="37"/>
      <c r="BA61" s="37">
        <v>2</v>
      </c>
      <c r="BB61" s="37">
        <v>3</v>
      </c>
      <c r="BC61" s="37">
        <v>1</v>
      </c>
      <c r="BD61" s="37">
        <v>1</v>
      </c>
      <c r="BE61" s="22">
        <v>1</v>
      </c>
      <c r="BF61" s="8"/>
      <c r="BG61" s="15">
        <f t="shared" si="0"/>
        <v>18</v>
      </c>
      <c r="BH61" s="15">
        <f t="shared" si="1"/>
        <v>11</v>
      </c>
      <c r="BI61" s="15">
        <f t="shared" si="2"/>
        <v>24</v>
      </c>
      <c r="BK61" s="39">
        <f t="shared" si="3"/>
        <v>0.54716981132075471</v>
      </c>
      <c r="BL61" s="39">
        <f t="shared" si="4"/>
        <v>0.33962264150943394</v>
      </c>
    </row>
    <row r="62" spans="1:64" x14ac:dyDescent="0.35">
      <c r="A62" s="8"/>
      <c r="B62" s="35" t="s">
        <v>160</v>
      </c>
      <c r="C62" s="36" t="s">
        <v>92</v>
      </c>
      <c r="D62" s="37">
        <v>3</v>
      </c>
      <c r="E62" s="37">
        <v>3</v>
      </c>
      <c r="F62" s="37">
        <v>1</v>
      </c>
      <c r="G62" s="37">
        <v>3</v>
      </c>
      <c r="H62" s="37">
        <v>1</v>
      </c>
      <c r="I62" s="37">
        <v>3</v>
      </c>
      <c r="J62" s="37">
        <v>3</v>
      </c>
      <c r="K62" s="37">
        <v>1</v>
      </c>
      <c r="L62" s="37">
        <v>3</v>
      </c>
      <c r="M62" s="37">
        <v>1</v>
      </c>
      <c r="N62" s="37">
        <v>2</v>
      </c>
      <c r="O62" s="37">
        <v>2</v>
      </c>
      <c r="P62" s="37">
        <v>1</v>
      </c>
      <c r="Q62" s="37">
        <v>2</v>
      </c>
      <c r="R62" s="37">
        <v>3</v>
      </c>
      <c r="S62" s="37">
        <v>3</v>
      </c>
      <c r="T62" s="37">
        <v>3</v>
      </c>
      <c r="U62" s="37">
        <v>3</v>
      </c>
      <c r="V62" s="37">
        <v>3</v>
      </c>
      <c r="W62" s="37">
        <v>3</v>
      </c>
      <c r="X62" s="37">
        <v>1</v>
      </c>
      <c r="Y62" s="37">
        <v>1</v>
      </c>
      <c r="Z62" s="37">
        <v>1</v>
      </c>
      <c r="AA62" s="37">
        <v>1</v>
      </c>
      <c r="AB62" s="37">
        <v>2</v>
      </c>
      <c r="AC62" s="37">
        <v>3</v>
      </c>
      <c r="AD62" s="37">
        <v>1</v>
      </c>
      <c r="AE62" s="37">
        <v>3</v>
      </c>
      <c r="AF62" s="37">
        <v>2</v>
      </c>
      <c r="AG62" s="37">
        <v>3</v>
      </c>
      <c r="AH62" s="37">
        <v>1</v>
      </c>
      <c r="AI62" s="37">
        <v>2</v>
      </c>
      <c r="AJ62" s="37">
        <v>2</v>
      </c>
      <c r="AK62" s="37">
        <v>3</v>
      </c>
      <c r="AL62" s="37">
        <v>2</v>
      </c>
      <c r="AM62" s="37">
        <v>3</v>
      </c>
      <c r="AN62" s="37">
        <v>1</v>
      </c>
      <c r="AO62" s="37">
        <v>1</v>
      </c>
      <c r="AP62" s="37">
        <v>2</v>
      </c>
      <c r="AQ62" s="37">
        <v>3</v>
      </c>
      <c r="AR62" s="38">
        <v>1</v>
      </c>
      <c r="AS62" s="37">
        <v>1</v>
      </c>
      <c r="AT62" s="37">
        <v>1</v>
      </c>
      <c r="AU62" s="37">
        <v>2</v>
      </c>
      <c r="AV62" s="37">
        <v>3</v>
      </c>
      <c r="AW62" s="37">
        <v>3</v>
      </c>
      <c r="AX62" s="37">
        <v>3</v>
      </c>
      <c r="AY62" s="37">
        <v>3</v>
      </c>
      <c r="AZ62" s="37">
        <v>2</v>
      </c>
      <c r="BA62" s="37"/>
      <c r="BB62" s="37">
        <v>3</v>
      </c>
      <c r="BC62" s="37">
        <v>2</v>
      </c>
      <c r="BD62" s="37">
        <v>3</v>
      </c>
      <c r="BE62" s="22">
        <v>3</v>
      </c>
      <c r="BF62" s="8"/>
      <c r="BG62" s="15">
        <f t="shared" si="0"/>
        <v>16</v>
      </c>
      <c r="BH62" s="15">
        <f t="shared" si="1"/>
        <v>12</v>
      </c>
      <c r="BI62" s="15">
        <f t="shared" si="2"/>
        <v>25</v>
      </c>
      <c r="BK62" s="39">
        <f t="shared" si="3"/>
        <v>0.52830188679245282</v>
      </c>
      <c r="BL62" s="39">
        <f t="shared" si="4"/>
        <v>0.30188679245283018</v>
      </c>
    </row>
    <row r="63" spans="1:64" x14ac:dyDescent="0.35">
      <c r="A63" s="8"/>
      <c r="B63" s="35" t="s">
        <v>161</v>
      </c>
      <c r="C63" s="36" t="s">
        <v>94</v>
      </c>
      <c r="D63" s="37">
        <v>1</v>
      </c>
      <c r="E63" s="37">
        <v>3</v>
      </c>
      <c r="F63" s="37">
        <v>1</v>
      </c>
      <c r="G63" s="37">
        <v>3</v>
      </c>
      <c r="H63" s="37">
        <v>2</v>
      </c>
      <c r="I63" s="37">
        <v>3</v>
      </c>
      <c r="J63" s="37">
        <v>3</v>
      </c>
      <c r="K63" s="37">
        <v>2</v>
      </c>
      <c r="L63" s="37">
        <v>3</v>
      </c>
      <c r="M63" s="37">
        <v>3</v>
      </c>
      <c r="N63" s="37">
        <v>2</v>
      </c>
      <c r="O63" s="37">
        <v>3</v>
      </c>
      <c r="P63" s="37">
        <v>1</v>
      </c>
      <c r="Q63" s="37">
        <v>2</v>
      </c>
      <c r="R63" s="37">
        <v>3</v>
      </c>
      <c r="S63" s="37">
        <v>3</v>
      </c>
      <c r="T63" s="37">
        <v>3</v>
      </c>
      <c r="U63" s="37">
        <v>3</v>
      </c>
      <c r="V63" s="37">
        <v>3</v>
      </c>
      <c r="W63" s="37">
        <v>1</v>
      </c>
      <c r="X63" s="37">
        <v>3</v>
      </c>
      <c r="Y63" s="37">
        <v>2</v>
      </c>
      <c r="Z63" s="37">
        <v>1</v>
      </c>
      <c r="AA63" s="37">
        <v>2</v>
      </c>
      <c r="AB63" s="37">
        <v>2</v>
      </c>
      <c r="AC63" s="37">
        <v>3</v>
      </c>
      <c r="AD63" s="37">
        <v>3</v>
      </c>
      <c r="AE63" s="37">
        <v>1</v>
      </c>
      <c r="AF63" s="37">
        <v>2</v>
      </c>
      <c r="AG63" s="37">
        <v>3</v>
      </c>
      <c r="AH63" s="37">
        <v>1</v>
      </c>
      <c r="AI63" s="37">
        <v>1</v>
      </c>
      <c r="AJ63" s="37">
        <v>1</v>
      </c>
      <c r="AK63" s="37">
        <v>1</v>
      </c>
      <c r="AL63" s="37">
        <v>2</v>
      </c>
      <c r="AM63" s="37">
        <v>3</v>
      </c>
      <c r="AN63" s="37">
        <v>1</v>
      </c>
      <c r="AO63" s="37">
        <v>3</v>
      </c>
      <c r="AP63" s="37">
        <v>2</v>
      </c>
      <c r="AQ63" s="37">
        <v>3</v>
      </c>
      <c r="AR63" s="38">
        <v>1</v>
      </c>
      <c r="AS63" s="37">
        <v>1</v>
      </c>
      <c r="AT63" s="37">
        <v>3</v>
      </c>
      <c r="AU63" s="37">
        <v>2</v>
      </c>
      <c r="AV63" s="37">
        <v>3</v>
      </c>
      <c r="AW63" s="37">
        <v>3</v>
      </c>
      <c r="AX63" s="37">
        <v>3</v>
      </c>
      <c r="AY63" s="37">
        <v>3</v>
      </c>
      <c r="AZ63" s="37">
        <v>2</v>
      </c>
      <c r="BA63" s="37">
        <v>2</v>
      </c>
      <c r="BB63" s="37"/>
      <c r="BC63" s="37">
        <v>2</v>
      </c>
      <c r="BD63" s="37">
        <v>3</v>
      </c>
      <c r="BE63" s="22">
        <v>3</v>
      </c>
      <c r="BF63" s="8"/>
      <c r="BG63" s="15">
        <f t="shared" si="0"/>
        <v>13</v>
      </c>
      <c r="BH63" s="15">
        <f t="shared" si="1"/>
        <v>14</v>
      </c>
      <c r="BI63" s="15">
        <f t="shared" si="2"/>
        <v>26</v>
      </c>
      <c r="BK63" s="39">
        <f t="shared" si="3"/>
        <v>0.50943396226415094</v>
      </c>
      <c r="BL63" s="39">
        <f t="shared" si="4"/>
        <v>0.24528301886792453</v>
      </c>
    </row>
    <row r="64" spans="1:64" x14ac:dyDescent="0.35">
      <c r="A64" s="8"/>
      <c r="B64" s="35" t="s">
        <v>162</v>
      </c>
      <c r="C64" s="36" t="s">
        <v>96</v>
      </c>
      <c r="D64" s="37">
        <v>3</v>
      </c>
      <c r="E64" s="37">
        <v>3</v>
      </c>
      <c r="F64" s="37">
        <v>1</v>
      </c>
      <c r="G64" s="37">
        <v>1</v>
      </c>
      <c r="H64" s="37">
        <v>3</v>
      </c>
      <c r="I64" s="37">
        <v>1</v>
      </c>
      <c r="J64" s="37">
        <v>3</v>
      </c>
      <c r="K64" s="37">
        <v>2</v>
      </c>
      <c r="L64" s="37">
        <v>3</v>
      </c>
      <c r="M64" s="37">
        <v>3</v>
      </c>
      <c r="N64" s="37">
        <v>2</v>
      </c>
      <c r="O64" s="37">
        <v>3</v>
      </c>
      <c r="P64" s="37">
        <v>3</v>
      </c>
      <c r="Q64" s="37">
        <v>2</v>
      </c>
      <c r="R64" s="37">
        <v>3</v>
      </c>
      <c r="S64" s="37">
        <v>3</v>
      </c>
      <c r="T64" s="37">
        <v>3</v>
      </c>
      <c r="U64" s="37">
        <v>1</v>
      </c>
      <c r="V64" s="37">
        <v>3</v>
      </c>
      <c r="W64" s="37">
        <v>3</v>
      </c>
      <c r="X64" s="37">
        <v>1</v>
      </c>
      <c r="Y64" s="37">
        <v>2</v>
      </c>
      <c r="Z64" s="37">
        <v>3</v>
      </c>
      <c r="AA64" s="37">
        <v>2</v>
      </c>
      <c r="AB64" s="37">
        <v>1</v>
      </c>
      <c r="AC64" s="37">
        <v>1</v>
      </c>
      <c r="AD64" s="37">
        <v>3</v>
      </c>
      <c r="AE64" s="37">
        <v>3</v>
      </c>
      <c r="AF64" s="37">
        <v>2</v>
      </c>
      <c r="AG64" s="37">
        <v>1</v>
      </c>
      <c r="AH64" s="37">
        <v>3</v>
      </c>
      <c r="AI64" s="37">
        <v>2</v>
      </c>
      <c r="AJ64" s="37">
        <v>1</v>
      </c>
      <c r="AK64" s="37">
        <v>3</v>
      </c>
      <c r="AL64" s="37">
        <v>2</v>
      </c>
      <c r="AM64" s="37">
        <v>3</v>
      </c>
      <c r="AN64" s="37">
        <v>3</v>
      </c>
      <c r="AO64" s="37">
        <v>3</v>
      </c>
      <c r="AP64" s="37">
        <v>1</v>
      </c>
      <c r="AQ64" s="37">
        <v>3</v>
      </c>
      <c r="AR64" s="38">
        <v>1</v>
      </c>
      <c r="AS64" s="37">
        <v>1</v>
      </c>
      <c r="AT64" s="37">
        <v>3</v>
      </c>
      <c r="AU64" s="37">
        <v>2</v>
      </c>
      <c r="AV64" s="37">
        <v>3</v>
      </c>
      <c r="AW64" s="37">
        <v>2</v>
      </c>
      <c r="AX64" s="37">
        <v>3</v>
      </c>
      <c r="AY64" s="37">
        <v>1</v>
      </c>
      <c r="AZ64" s="37">
        <v>1</v>
      </c>
      <c r="BA64" s="37">
        <v>2</v>
      </c>
      <c r="BB64" s="37">
        <v>3</v>
      </c>
      <c r="BC64" s="37"/>
      <c r="BD64" s="37">
        <v>1</v>
      </c>
      <c r="BE64" s="22">
        <v>1</v>
      </c>
      <c r="BF64" s="8"/>
      <c r="BG64" s="15">
        <f t="shared" si="0"/>
        <v>16</v>
      </c>
      <c r="BH64" s="15">
        <f t="shared" si="1"/>
        <v>11</v>
      </c>
      <c r="BI64" s="15">
        <f t="shared" si="2"/>
        <v>26</v>
      </c>
      <c r="BK64" s="39">
        <f t="shared" si="3"/>
        <v>0.50943396226415094</v>
      </c>
      <c r="BL64" s="39">
        <f t="shared" si="4"/>
        <v>0.30188679245283018</v>
      </c>
    </row>
    <row r="65" spans="1:64" x14ac:dyDescent="0.35">
      <c r="A65" s="8"/>
      <c r="B65" s="35" t="s">
        <v>163</v>
      </c>
      <c r="C65" s="36" t="s">
        <v>99</v>
      </c>
      <c r="D65" s="37">
        <v>3</v>
      </c>
      <c r="E65" s="37">
        <v>3</v>
      </c>
      <c r="F65" s="37">
        <v>1</v>
      </c>
      <c r="G65" s="37">
        <v>1</v>
      </c>
      <c r="H65" s="37">
        <v>3</v>
      </c>
      <c r="I65" s="37">
        <v>3</v>
      </c>
      <c r="J65" s="37">
        <v>3</v>
      </c>
      <c r="K65" s="37">
        <v>2</v>
      </c>
      <c r="L65" s="37">
        <v>3</v>
      </c>
      <c r="M65" s="37">
        <v>3</v>
      </c>
      <c r="N65" s="37">
        <v>2</v>
      </c>
      <c r="O65" s="37">
        <v>3</v>
      </c>
      <c r="P65" s="37">
        <v>3</v>
      </c>
      <c r="Q65" s="37">
        <v>2</v>
      </c>
      <c r="R65" s="37">
        <v>3</v>
      </c>
      <c r="S65" s="37">
        <v>3</v>
      </c>
      <c r="T65" s="37">
        <v>3</v>
      </c>
      <c r="U65" s="37">
        <v>3</v>
      </c>
      <c r="V65" s="37">
        <v>3</v>
      </c>
      <c r="W65" s="37">
        <v>3</v>
      </c>
      <c r="X65" s="37">
        <v>1</v>
      </c>
      <c r="Y65" s="37">
        <v>2</v>
      </c>
      <c r="Z65" s="37">
        <v>3</v>
      </c>
      <c r="AA65" s="37">
        <v>2</v>
      </c>
      <c r="AB65" s="37">
        <v>1</v>
      </c>
      <c r="AC65" s="37">
        <v>1</v>
      </c>
      <c r="AD65" s="37">
        <v>3</v>
      </c>
      <c r="AE65" s="37">
        <v>3</v>
      </c>
      <c r="AF65" s="37">
        <v>2</v>
      </c>
      <c r="AG65" s="37">
        <v>1</v>
      </c>
      <c r="AH65" s="37">
        <v>3</v>
      </c>
      <c r="AI65" s="37">
        <v>2</v>
      </c>
      <c r="AJ65" s="37">
        <v>1</v>
      </c>
      <c r="AK65" s="37">
        <v>3</v>
      </c>
      <c r="AL65" s="37">
        <v>1</v>
      </c>
      <c r="AM65" s="37">
        <v>1</v>
      </c>
      <c r="AN65" s="37">
        <v>3</v>
      </c>
      <c r="AO65" s="37">
        <v>3</v>
      </c>
      <c r="AP65" s="37">
        <v>2</v>
      </c>
      <c r="AQ65" s="37">
        <v>3</v>
      </c>
      <c r="AR65" s="38">
        <v>1</v>
      </c>
      <c r="AS65" s="37">
        <v>1</v>
      </c>
      <c r="AT65" s="37">
        <v>3</v>
      </c>
      <c r="AU65" s="37">
        <v>2</v>
      </c>
      <c r="AV65" s="37">
        <v>1</v>
      </c>
      <c r="AW65" s="37">
        <v>3</v>
      </c>
      <c r="AX65" s="37">
        <v>3</v>
      </c>
      <c r="AY65" s="37">
        <v>1</v>
      </c>
      <c r="AZ65" s="37">
        <v>1</v>
      </c>
      <c r="BA65" s="37">
        <v>2</v>
      </c>
      <c r="BB65" s="37">
        <v>3</v>
      </c>
      <c r="BC65" s="37">
        <v>1</v>
      </c>
      <c r="BD65" s="37"/>
      <c r="BE65" s="22">
        <v>1</v>
      </c>
      <c r="BF65" s="8"/>
      <c r="BG65" s="15">
        <f t="shared" si="0"/>
        <v>16</v>
      </c>
      <c r="BH65" s="15">
        <f t="shared" si="1"/>
        <v>10</v>
      </c>
      <c r="BI65" s="15">
        <f t="shared" si="2"/>
        <v>27</v>
      </c>
      <c r="BK65" s="39">
        <f t="shared" si="3"/>
        <v>0.49056603773584906</v>
      </c>
      <c r="BL65" s="39">
        <f t="shared" si="4"/>
        <v>0.30188679245283018</v>
      </c>
    </row>
    <row r="66" spans="1:64" ht="15" thickBot="1" x14ac:dyDescent="0.4">
      <c r="A66" s="8"/>
      <c r="B66" s="40" t="s">
        <v>164</v>
      </c>
      <c r="C66" s="41" t="s">
        <v>101</v>
      </c>
      <c r="D66" s="37">
        <v>3</v>
      </c>
      <c r="E66" s="37">
        <v>1</v>
      </c>
      <c r="F66" s="37">
        <v>1</v>
      </c>
      <c r="G66" s="37">
        <v>1</v>
      </c>
      <c r="H66" s="37">
        <v>3</v>
      </c>
      <c r="I66" s="37">
        <v>3</v>
      </c>
      <c r="J66" s="37">
        <v>3</v>
      </c>
      <c r="K66" s="37">
        <v>2</v>
      </c>
      <c r="L66" s="37">
        <v>3</v>
      </c>
      <c r="M66" s="37">
        <v>3</v>
      </c>
      <c r="N66" s="37">
        <v>2</v>
      </c>
      <c r="O66" s="37">
        <v>3</v>
      </c>
      <c r="P66" s="37">
        <v>3</v>
      </c>
      <c r="Q66" s="37">
        <v>2</v>
      </c>
      <c r="R66" s="37">
        <v>1</v>
      </c>
      <c r="S66" s="37">
        <v>3</v>
      </c>
      <c r="T66" s="37">
        <v>3</v>
      </c>
      <c r="U66" s="37">
        <v>3</v>
      </c>
      <c r="V66" s="37">
        <v>3</v>
      </c>
      <c r="W66" s="37">
        <v>3</v>
      </c>
      <c r="X66" s="37">
        <v>1</v>
      </c>
      <c r="Y66" s="37">
        <v>2</v>
      </c>
      <c r="Z66" s="37">
        <v>3</v>
      </c>
      <c r="AA66" s="37">
        <v>2</v>
      </c>
      <c r="AB66" s="37">
        <v>1</v>
      </c>
      <c r="AC66" s="37">
        <v>1</v>
      </c>
      <c r="AD66" s="37">
        <v>3</v>
      </c>
      <c r="AE66" s="37">
        <v>3</v>
      </c>
      <c r="AF66" s="37">
        <v>2</v>
      </c>
      <c r="AG66" s="37">
        <v>1</v>
      </c>
      <c r="AH66" s="37">
        <v>3</v>
      </c>
      <c r="AI66" s="37">
        <v>2</v>
      </c>
      <c r="AJ66" s="37">
        <v>1</v>
      </c>
      <c r="AK66" s="37">
        <v>3</v>
      </c>
      <c r="AL66" s="37">
        <v>1</v>
      </c>
      <c r="AM66" s="37">
        <v>1</v>
      </c>
      <c r="AN66" s="37">
        <v>3</v>
      </c>
      <c r="AO66" s="37">
        <v>3</v>
      </c>
      <c r="AP66" s="37">
        <v>2</v>
      </c>
      <c r="AQ66" s="37">
        <v>3</v>
      </c>
      <c r="AR66" s="38">
        <v>1</v>
      </c>
      <c r="AS66" s="37">
        <v>1</v>
      </c>
      <c r="AT66" s="37">
        <v>3</v>
      </c>
      <c r="AU66" s="37">
        <v>2</v>
      </c>
      <c r="AV66" s="37">
        <v>1</v>
      </c>
      <c r="AW66" s="37">
        <v>3</v>
      </c>
      <c r="AX66" s="37">
        <v>3</v>
      </c>
      <c r="AY66" s="37">
        <v>1</v>
      </c>
      <c r="AZ66" s="37">
        <v>2</v>
      </c>
      <c r="BA66" s="37">
        <v>2</v>
      </c>
      <c r="BB66" s="37">
        <v>3</v>
      </c>
      <c r="BC66" s="37">
        <v>1</v>
      </c>
      <c r="BD66" s="37">
        <v>1</v>
      </c>
      <c r="BE66" s="22"/>
      <c r="BF66" s="8"/>
      <c r="BG66" s="15">
        <f t="shared" si="0"/>
        <v>17</v>
      </c>
      <c r="BH66" s="15">
        <f t="shared" si="1"/>
        <v>11</v>
      </c>
      <c r="BI66" s="15">
        <f t="shared" si="2"/>
        <v>25</v>
      </c>
      <c r="BK66" s="39">
        <f t="shared" si="3"/>
        <v>0.52830188679245282</v>
      </c>
      <c r="BL66" s="39">
        <f t="shared" si="4"/>
        <v>0.32075471698113206</v>
      </c>
    </row>
    <row r="67" spans="1:64" x14ac:dyDescent="0.35">
      <c r="A67" s="8"/>
      <c r="B67" s="42"/>
      <c r="C67" s="42" t="s">
        <v>167</v>
      </c>
      <c r="D67" s="43">
        <f t="shared" ref="D67:BE67" si="5">COUNTIF(D$13:D$66,1)</f>
        <v>6</v>
      </c>
      <c r="E67" s="44">
        <f t="shared" si="5"/>
        <v>7</v>
      </c>
      <c r="F67" s="44">
        <f t="shared" si="5"/>
        <v>53</v>
      </c>
      <c r="G67" s="44">
        <f t="shared" si="5"/>
        <v>17</v>
      </c>
      <c r="H67" s="44">
        <f t="shared" si="5"/>
        <v>16</v>
      </c>
      <c r="I67" s="44">
        <f t="shared" si="5"/>
        <v>6</v>
      </c>
      <c r="J67" s="44">
        <f t="shared" si="5"/>
        <v>7</v>
      </c>
      <c r="K67" s="44">
        <f t="shared" si="5"/>
        <v>16</v>
      </c>
      <c r="L67" s="44">
        <f t="shared" si="5"/>
        <v>14</v>
      </c>
      <c r="M67" s="44">
        <f t="shared" si="5"/>
        <v>13</v>
      </c>
      <c r="N67" s="44">
        <f t="shared" si="5"/>
        <v>0</v>
      </c>
      <c r="O67" s="44">
        <f t="shared" si="5"/>
        <v>5</v>
      </c>
      <c r="P67" s="44">
        <f t="shared" si="5"/>
        <v>21</v>
      </c>
      <c r="Q67" s="44">
        <f t="shared" si="5"/>
        <v>0</v>
      </c>
      <c r="R67" s="44">
        <f t="shared" si="5"/>
        <v>4</v>
      </c>
      <c r="S67" s="44">
        <f t="shared" si="5"/>
        <v>0</v>
      </c>
      <c r="T67" s="44">
        <f t="shared" si="5"/>
        <v>0</v>
      </c>
      <c r="U67" s="44">
        <f t="shared" si="5"/>
        <v>1</v>
      </c>
      <c r="V67" s="44">
        <f t="shared" si="5"/>
        <v>2</v>
      </c>
      <c r="W67" s="44">
        <f t="shared" si="5"/>
        <v>8</v>
      </c>
      <c r="X67" s="44">
        <f t="shared" si="5"/>
        <v>28</v>
      </c>
      <c r="Y67" s="44">
        <f t="shared" si="5"/>
        <v>17</v>
      </c>
      <c r="Z67" s="44">
        <f t="shared" si="5"/>
        <v>20</v>
      </c>
      <c r="AA67" s="44">
        <f t="shared" si="5"/>
        <v>14</v>
      </c>
      <c r="AB67" s="44">
        <f t="shared" si="5"/>
        <v>18</v>
      </c>
      <c r="AC67" s="44">
        <f t="shared" si="5"/>
        <v>16</v>
      </c>
      <c r="AD67" s="44">
        <f t="shared" si="5"/>
        <v>14</v>
      </c>
      <c r="AE67" s="44">
        <f t="shared" si="5"/>
        <v>1</v>
      </c>
      <c r="AF67" s="44">
        <f t="shared" si="5"/>
        <v>0</v>
      </c>
      <c r="AG67" s="44">
        <f t="shared" si="5"/>
        <v>14</v>
      </c>
      <c r="AH67" s="44">
        <f t="shared" si="5"/>
        <v>20</v>
      </c>
      <c r="AI67" s="44">
        <f t="shared" si="5"/>
        <v>8</v>
      </c>
      <c r="AJ67" s="44">
        <f t="shared" si="5"/>
        <v>27</v>
      </c>
      <c r="AK67" s="44">
        <f t="shared" si="5"/>
        <v>9</v>
      </c>
      <c r="AL67" s="44">
        <f t="shared" si="5"/>
        <v>9</v>
      </c>
      <c r="AM67" s="44">
        <f t="shared" si="5"/>
        <v>13</v>
      </c>
      <c r="AN67" s="44">
        <f t="shared" si="5"/>
        <v>18</v>
      </c>
      <c r="AO67" s="44">
        <f t="shared" si="5"/>
        <v>17</v>
      </c>
      <c r="AP67" s="44">
        <f t="shared" si="5"/>
        <v>15</v>
      </c>
      <c r="AQ67" s="44">
        <f t="shared" si="5"/>
        <v>7</v>
      </c>
      <c r="AR67" s="44">
        <f t="shared" si="5"/>
        <v>43</v>
      </c>
      <c r="AS67" s="44">
        <f t="shared" si="5"/>
        <v>53</v>
      </c>
      <c r="AT67" s="44">
        <f t="shared" si="5"/>
        <v>15</v>
      </c>
      <c r="AU67" s="44">
        <f t="shared" si="5"/>
        <v>0</v>
      </c>
      <c r="AV67" s="44">
        <f t="shared" si="5"/>
        <v>15</v>
      </c>
      <c r="AW67" s="44">
        <f t="shared" si="5"/>
        <v>0</v>
      </c>
      <c r="AX67" s="44">
        <f t="shared" si="5"/>
        <v>0</v>
      </c>
      <c r="AY67" s="44">
        <f t="shared" si="5"/>
        <v>17</v>
      </c>
      <c r="AZ67" s="44">
        <f t="shared" si="5"/>
        <v>16</v>
      </c>
      <c r="BA67" s="44">
        <f t="shared" si="5"/>
        <v>15</v>
      </c>
      <c r="BB67" s="44">
        <f t="shared" si="5"/>
        <v>22</v>
      </c>
      <c r="BC67" s="44">
        <f t="shared" si="5"/>
        <v>18</v>
      </c>
      <c r="BD67" s="44">
        <f t="shared" si="5"/>
        <v>13</v>
      </c>
      <c r="BE67" s="44">
        <f t="shared" si="5"/>
        <v>17</v>
      </c>
      <c r="BF67" s="8"/>
    </row>
    <row r="68" spans="1:64" x14ac:dyDescent="0.35">
      <c r="A68" s="8"/>
      <c r="B68" s="42"/>
      <c r="C68" s="42" t="s">
        <v>168</v>
      </c>
      <c r="D68" s="45">
        <f t="shared" ref="D68:BE68" si="6">COUNTIF(D$13:D$66,2)</f>
        <v>0</v>
      </c>
      <c r="E68" s="38">
        <f t="shared" si="6"/>
        <v>0</v>
      </c>
      <c r="F68" s="38">
        <f t="shared" si="6"/>
        <v>0</v>
      </c>
      <c r="G68" s="38">
        <f t="shared" si="6"/>
        <v>0</v>
      </c>
      <c r="H68" s="38">
        <f t="shared" si="6"/>
        <v>11</v>
      </c>
      <c r="I68" s="38">
        <f t="shared" si="6"/>
        <v>0</v>
      </c>
      <c r="J68" s="38">
        <f t="shared" si="6"/>
        <v>0</v>
      </c>
      <c r="K68" s="38">
        <f t="shared" si="6"/>
        <v>36</v>
      </c>
      <c r="L68" s="38">
        <f t="shared" si="6"/>
        <v>0</v>
      </c>
      <c r="M68" s="38">
        <f t="shared" si="6"/>
        <v>1</v>
      </c>
      <c r="N68" s="38">
        <f t="shared" si="6"/>
        <v>53</v>
      </c>
      <c r="O68" s="38">
        <f t="shared" si="6"/>
        <v>8</v>
      </c>
      <c r="P68" s="38">
        <f t="shared" si="6"/>
        <v>0</v>
      </c>
      <c r="Q68" s="38">
        <f t="shared" si="6"/>
        <v>53</v>
      </c>
      <c r="R68" s="38">
        <f t="shared" si="6"/>
        <v>3</v>
      </c>
      <c r="S68" s="38">
        <f t="shared" si="6"/>
        <v>5</v>
      </c>
      <c r="T68" s="38">
        <f t="shared" si="6"/>
        <v>0</v>
      </c>
      <c r="U68" s="38">
        <f t="shared" si="6"/>
        <v>1</v>
      </c>
      <c r="V68" s="38">
        <f t="shared" si="6"/>
        <v>1</v>
      </c>
      <c r="W68" s="38">
        <f t="shared" si="6"/>
        <v>1</v>
      </c>
      <c r="X68" s="38">
        <f t="shared" si="6"/>
        <v>0</v>
      </c>
      <c r="Y68" s="38">
        <f t="shared" si="6"/>
        <v>35</v>
      </c>
      <c r="Z68" s="38">
        <f t="shared" si="6"/>
        <v>0</v>
      </c>
      <c r="AA68" s="38">
        <f t="shared" si="6"/>
        <v>39</v>
      </c>
      <c r="AB68" s="38">
        <f t="shared" si="6"/>
        <v>33</v>
      </c>
      <c r="AC68" s="38">
        <f t="shared" si="6"/>
        <v>0</v>
      </c>
      <c r="AD68" s="38">
        <f t="shared" si="6"/>
        <v>0</v>
      </c>
      <c r="AE68" s="38">
        <f t="shared" si="6"/>
        <v>0</v>
      </c>
      <c r="AF68" s="38">
        <f t="shared" si="6"/>
        <v>53</v>
      </c>
      <c r="AG68" s="38">
        <f t="shared" si="6"/>
        <v>12</v>
      </c>
      <c r="AH68" s="38">
        <f t="shared" si="6"/>
        <v>1</v>
      </c>
      <c r="AI68" s="38">
        <f t="shared" si="6"/>
        <v>45</v>
      </c>
      <c r="AJ68" s="38">
        <f t="shared" si="6"/>
        <v>21</v>
      </c>
      <c r="AK68" s="38">
        <f t="shared" si="6"/>
        <v>0</v>
      </c>
      <c r="AL68" s="38">
        <f t="shared" si="6"/>
        <v>44</v>
      </c>
      <c r="AM68" s="38">
        <f t="shared" si="6"/>
        <v>0</v>
      </c>
      <c r="AN68" s="38">
        <f t="shared" si="6"/>
        <v>0</v>
      </c>
      <c r="AO68" s="38">
        <f t="shared" si="6"/>
        <v>1</v>
      </c>
      <c r="AP68" s="38">
        <f t="shared" si="6"/>
        <v>38</v>
      </c>
      <c r="AQ68" s="38">
        <f t="shared" si="6"/>
        <v>0</v>
      </c>
      <c r="AR68" s="38">
        <f t="shared" si="6"/>
        <v>0</v>
      </c>
      <c r="AS68" s="38">
        <f t="shared" si="6"/>
        <v>0</v>
      </c>
      <c r="AT68" s="38">
        <f t="shared" si="6"/>
        <v>1</v>
      </c>
      <c r="AU68" s="38">
        <f t="shared" si="6"/>
        <v>53</v>
      </c>
      <c r="AV68" s="38">
        <f t="shared" si="6"/>
        <v>0</v>
      </c>
      <c r="AW68" s="38">
        <f t="shared" si="6"/>
        <v>5</v>
      </c>
      <c r="AX68" s="38">
        <f t="shared" si="6"/>
        <v>1</v>
      </c>
      <c r="AY68" s="38">
        <f t="shared" si="6"/>
        <v>0</v>
      </c>
      <c r="AZ68" s="38">
        <f t="shared" si="6"/>
        <v>26</v>
      </c>
      <c r="BA68" s="38">
        <f t="shared" si="6"/>
        <v>38</v>
      </c>
      <c r="BB68" s="38">
        <f t="shared" si="6"/>
        <v>0</v>
      </c>
      <c r="BC68" s="38">
        <f t="shared" si="6"/>
        <v>34</v>
      </c>
      <c r="BD68" s="38">
        <f t="shared" si="6"/>
        <v>12</v>
      </c>
      <c r="BE68" s="38">
        <f t="shared" si="6"/>
        <v>10</v>
      </c>
      <c r="BF68" s="8"/>
    </row>
    <row r="69" spans="1:64" x14ac:dyDescent="0.35">
      <c r="A69" s="8"/>
      <c r="B69" s="42"/>
      <c r="C69" s="42" t="s">
        <v>169</v>
      </c>
      <c r="D69" s="45">
        <f t="shared" ref="D69:BE69" si="7">COUNTIF(D$13:D$66,3)</f>
        <v>47</v>
      </c>
      <c r="E69" s="38">
        <f t="shared" si="7"/>
        <v>46</v>
      </c>
      <c r="F69" s="38">
        <f t="shared" si="7"/>
        <v>0</v>
      </c>
      <c r="G69" s="38">
        <f t="shared" si="7"/>
        <v>36</v>
      </c>
      <c r="H69" s="38">
        <f t="shared" si="7"/>
        <v>26</v>
      </c>
      <c r="I69" s="38">
        <f t="shared" si="7"/>
        <v>47</v>
      </c>
      <c r="J69" s="38">
        <f t="shared" si="7"/>
        <v>46</v>
      </c>
      <c r="K69" s="38">
        <f t="shared" si="7"/>
        <v>1</v>
      </c>
      <c r="L69" s="38">
        <f t="shared" si="7"/>
        <v>39</v>
      </c>
      <c r="M69" s="38">
        <f t="shared" si="7"/>
        <v>39</v>
      </c>
      <c r="N69" s="38">
        <f t="shared" si="7"/>
        <v>0</v>
      </c>
      <c r="O69" s="38">
        <f t="shared" si="7"/>
        <v>40</v>
      </c>
      <c r="P69" s="38">
        <f t="shared" si="7"/>
        <v>32</v>
      </c>
      <c r="Q69" s="38">
        <f t="shared" si="7"/>
        <v>0</v>
      </c>
      <c r="R69" s="38">
        <f t="shared" si="7"/>
        <v>46</v>
      </c>
      <c r="S69" s="38">
        <f t="shared" si="7"/>
        <v>48</v>
      </c>
      <c r="T69" s="38">
        <f t="shared" si="7"/>
        <v>53</v>
      </c>
      <c r="U69" s="38">
        <f t="shared" si="7"/>
        <v>51</v>
      </c>
      <c r="V69" s="38">
        <f t="shared" si="7"/>
        <v>50</v>
      </c>
      <c r="W69" s="38">
        <f t="shared" si="7"/>
        <v>44</v>
      </c>
      <c r="X69" s="38">
        <f t="shared" si="7"/>
        <v>25</v>
      </c>
      <c r="Y69" s="38">
        <f t="shared" si="7"/>
        <v>1</v>
      </c>
      <c r="Z69" s="38">
        <f t="shared" si="7"/>
        <v>33</v>
      </c>
      <c r="AA69" s="38">
        <f t="shared" si="7"/>
        <v>0</v>
      </c>
      <c r="AB69" s="38">
        <f t="shared" si="7"/>
        <v>2</v>
      </c>
      <c r="AC69" s="38">
        <f t="shared" si="7"/>
        <v>37</v>
      </c>
      <c r="AD69" s="38">
        <f t="shared" si="7"/>
        <v>39</v>
      </c>
      <c r="AE69" s="38">
        <f t="shared" si="7"/>
        <v>52</v>
      </c>
      <c r="AF69" s="38">
        <f t="shared" si="7"/>
        <v>0</v>
      </c>
      <c r="AG69" s="38">
        <f t="shared" si="7"/>
        <v>27</v>
      </c>
      <c r="AH69" s="38">
        <f t="shared" si="7"/>
        <v>32</v>
      </c>
      <c r="AI69" s="38">
        <f t="shared" si="7"/>
        <v>0</v>
      </c>
      <c r="AJ69" s="38">
        <f t="shared" si="7"/>
        <v>5</v>
      </c>
      <c r="AK69" s="38">
        <f t="shared" si="7"/>
        <v>44</v>
      </c>
      <c r="AL69" s="38">
        <f t="shared" si="7"/>
        <v>0</v>
      </c>
      <c r="AM69" s="38">
        <f t="shared" si="7"/>
        <v>40</v>
      </c>
      <c r="AN69" s="38">
        <f t="shared" si="7"/>
        <v>35</v>
      </c>
      <c r="AO69" s="38">
        <f t="shared" si="7"/>
        <v>35</v>
      </c>
      <c r="AP69" s="38">
        <f t="shared" si="7"/>
        <v>0</v>
      </c>
      <c r="AQ69" s="38">
        <f t="shared" si="7"/>
        <v>46</v>
      </c>
      <c r="AR69" s="38">
        <f t="shared" si="7"/>
        <v>10</v>
      </c>
      <c r="AS69" s="38">
        <f t="shared" si="7"/>
        <v>0</v>
      </c>
      <c r="AT69" s="38">
        <f t="shared" si="7"/>
        <v>37</v>
      </c>
      <c r="AU69" s="38">
        <f t="shared" si="7"/>
        <v>0</v>
      </c>
      <c r="AV69" s="38">
        <f t="shared" si="7"/>
        <v>38</v>
      </c>
      <c r="AW69" s="38">
        <f t="shared" si="7"/>
        <v>48</v>
      </c>
      <c r="AX69" s="38">
        <f t="shared" si="7"/>
        <v>52</v>
      </c>
      <c r="AY69" s="38">
        <f t="shared" si="7"/>
        <v>36</v>
      </c>
      <c r="AZ69" s="38">
        <f t="shared" si="7"/>
        <v>11</v>
      </c>
      <c r="BA69" s="38">
        <f t="shared" si="7"/>
        <v>0</v>
      </c>
      <c r="BB69" s="38">
        <f t="shared" si="7"/>
        <v>31</v>
      </c>
      <c r="BC69" s="38">
        <f t="shared" si="7"/>
        <v>1</v>
      </c>
      <c r="BD69" s="38">
        <f t="shared" si="7"/>
        <v>28</v>
      </c>
      <c r="BE69" s="38">
        <f t="shared" si="7"/>
        <v>26</v>
      </c>
      <c r="BF69" s="8"/>
    </row>
    <row r="70" spans="1:64" ht="15" thickBot="1" x14ac:dyDescent="0.4">
      <c r="A70" s="8"/>
      <c r="B70" s="46"/>
      <c r="C70" s="46" t="s">
        <v>170</v>
      </c>
      <c r="D70" s="47">
        <f>SUM(D67:D69)</f>
        <v>53</v>
      </c>
      <c r="E70" s="48">
        <f t="shared" ref="E70:BE70" si="8">SUM(E67:E69)</f>
        <v>53</v>
      </c>
      <c r="F70" s="48">
        <f t="shared" si="8"/>
        <v>53</v>
      </c>
      <c r="G70" s="48">
        <f t="shared" si="8"/>
        <v>53</v>
      </c>
      <c r="H70" s="48">
        <f t="shared" si="8"/>
        <v>53</v>
      </c>
      <c r="I70" s="48">
        <f t="shared" si="8"/>
        <v>53</v>
      </c>
      <c r="J70" s="48">
        <f t="shared" si="8"/>
        <v>53</v>
      </c>
      <c r="K70" s="48">
        <f t="shared" si="8"/>
        <v>53</v>
      </c>
      <c r="L70" s="48">
        <f t="shared" si="8"/>
        <v>53</v>
      </c>
      <c r="M70" s="48">
        <f t="shared" si="8"/>
        <v>53</v>
      </c>
      <c r="N70" s="48">
        <f t="shared" si="8"/>
        <v>53</v>
      </c>
      <c r="O70" s="48">
        <f t="shared" si="8"/>
        <v>53</v>
      </c>
      <c r="P70" s="48">
        <f t="shared" si="8"/>
        <v>53</v>
      </c>
      <c r="Q70" s="48">
        <f t="shared" si="8"/>
        <v>53</v>
      </c>
      <c r="R70" s="48">
        <f t="shared" si="8"/>
        <v>53</v>
      </c>
      <c r="S70" s="48">
        <f t="shared" si="8"/>
        <v>53</v>
      </c>
      <c r="T70" s="48">
        <f t="shared" si="8"/>
        <v>53</v>
      </c>
      <c r="U70" s="48">
        <f t="shared" si="8"/>
        <v>53</v>
      </c>
      <c r="V70" s="48">
        <f t="shared" si="8"/>
        <v>53</v>
      </c>
      <c r="W70" s="48">
        <f t="shared" si="8"/>
        <v>53</v>
      </c>
      <c r="X70" s="48">
        <f t="shared" si="8"/>
        <v>53</v>
      </c>
      <c r="Y70" s="48">
        <f t="shared" si="8"/>
        <v>53</v>
      </c>
      <c r="Z70" s="48">
        <f t="shared" si="8"/>
        <v>53</v>
      </c>
      <c r="AA70" s="48">
        <f t="shared" si="8"/>
        <v>53</v>
      </c>
      <c r="AB70" s="48">
        <f t="shared" si="8"/>
        <v>53</v>
      </c>
      <c r="AC70" s="48">
        <f t="shared" si="8"/>
        <v>53</v>
      </c>
      <c r="AD70" s="48">
        <f t="shared" si="8"/>
        <v>53</v>
      </c>
      <c r="AE70" s="48">
        <f t="shared" si="8"/>
        <v>53</v>
      </c>
      <c r="AF70" s="48">
        <f t="shared" si="8"/>
        <v>53</v>
      </c>
      <c r="AG70" s="48">
        <f t="shared" si="8"/>
        <v>53</v>
      </c>
      <c r="AH70" s="48">
        <f t="shared" si="8"/>
        <v>53</v>
      </c>
      <c r="AI70" s="48">
        <f t="shared" si="8"/>
        <v>53</v>
      </c>
      <c r="AJ70" s="48">
        <f t="shared" si="8"/>
        <v>53</v>
      </c>
      <c r="AK70" s="48">
        <f t="shared" si="8"/>
        <v>53</v>
      </c>
      <c r="AL70" s="48">
        <f t="shared" si="8"/>
        <v>53</v>
      </c>
      <c r="AM70" s="48">
        <f t="shared" si="8"/>
        <v>53</v>
      </c>
      <c r="AN70" s="48">
        <f t="shared" si="8"/>
        <v>53</v>
      </c>
      <c r="AO70" s="48">
        <f t="shared" si="8"/>
        <v>53</v>
      </c>
      <c r="AP70" s="48">
        <f t="shared" si="8"/>
        <v>53</v>
      </c>
      <c r="AQ70" s="48">
        <f t="shared" si="8"/>
        <v>53</v>
      </c>
      <c r="AR70" s="48">
        <f t="shared" si="8"/>
        <v>53</v>
      </c>
      <c r="AS70" s="48">
        <f t="shared" si="8"/>
        <v>53</v>
      </c>
      <c r="AT70" s="48">
        <f t="shared" si="8"/>
        <v>53</v>
      </c>
      <c r="AU70" s="48">
        <f t="shared" si="8"/>
        <v>53</v>
      </c>
      <c r="AV70" s="48">
        <f t="shared" si="8"/>
        <v>53</v>
      </c>
      <c r="AW70" s="48">
        <f t="shared" si="8"/>
        <v>53</v>
      </c>
      <c r="AX70" s="48">
        <f t="shared" si="8"/>
        <v>53</v>
      </c>
      <c r="AY70" s="48">
        <f t="shared" si="8"/>
        <v>53</v>
      </c>
      <c r="AZ70" s="48">
        <f t="shared" si="8"/>
        <v>53</v>
      </c>
      <c r="BA70" s="48">
        <f t="shared" si="8"/>
        <v>53</v>
      </c>
      <c r="BB70" s="48">
        <f t="shared" si="8"/>
        <v>53</v>
      </c>
      <c r="BC70" s="48">
        <f t="shared" si="8"/>
        <v>53</v>
      </c>
      <c r="BD70" s="48">
        <f t="shared" si="8"/>
        <v>53</v>
      </c>
      <c r="BE70" s="48">
        <f t="shared" si="8"/>
        <v>53</v>
      </c>
      <c r="BF70" s="8"/>
    </row>
    <row r="71" spans="1:64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14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1:64" s="49" customFormat="1" ht="236.5" x14ac:dyDescent="0.35">
      <c r="C72" s="49" t="s">
        <v>171</v>
      </c>
      <c r="F72" s="50" t="s">
        <v>172</v>
      </c>
      <c r="P72" s="49" t="s">
        <v>173</v>
      </c>
      <c r="S72" s="49" t="s">
        <v>174</v>
      </c>
      <c r="V72" s="49" t="s">
        <v>175</v>
      </c>
      <c r="W72" s="49" t="s">
        <v>176</v>
      </c>
      <c r="AB72" s="49" t="s">
        <v>177</v>
      </c>
      <c r="AC72" s="49" t="s">
        <v>178</v>
      </c>
      <c r="AO72" s="49" t="s">
        <v>179</v>
      </c>
      <c r="AP72" s="49" t="s">
        <v>180</v>
      </c>
      <c r="AQ72" s="49" t="s">
        <v>181</v>
      </c>
      <c r="AR72" s="51"/>
      <c r="BC72" s="49" t="s">
        <v>182</v>
      </c>
      <c r="BD72" s="49" t="s">
        <v>183</v>
      </c>
      <c r="BE72" s="49" t="s">
        <v>184</v>
      </c>
    </row>
    <row r="73" spans="1:64" s="49" customFormat="1" ht="75.5" x14ac:dyDescent="0.35">
      <c r="C73" s="49" t="s">
        <v>185</v>
      </c>
      <c r="F73" s="50"/>
      <c r="AR73" s="51"/>
      <c r="AW73" s="52" t="s">
        <v>186</v>
      </c>
    </row>
  </sheetData>
  <mergeCells count="6">
    <mergeCell ref="D2:BE2"/>
    <mergeCell ref="B8:B10"/>
    <mergeCell ref="C8:C10"/>
    <mergeCell ref="D8:J8"/>
    <mergeCell ref="D9:J9"/>
    <mergeCell ref="D10:J10"/>
  </mergeCells>
  <conditionalFormatting sqref="D13:BE66">
    <cfRule type="cellIs" dxfId="203" priority="13" operator="equal">
      <formula>0</formula>
    </cfRule>
    <cfRule type="cellIs" dxfId="202" priority="14" operator="equal">
      <formula>3</formula>
    </cfRule>
    <cfRule type="cellIs" dxfId="201" priority="15" operator="equal">
      <formula>2</formula>
    </cfRule>
    <cfRule type="cellIs" dxfId="200" priority="16" operator="equal">
      <formula>1</formula>
    </cfRule>
  </conditionalFormatting>
  <conditionalFormatting sqref="K8">
    <cfRule type="cellIs" dxfId="199" priority="9" operator="equal">
      <formula>" "</formula>
    </cfRule>
    <cfRule type="cellIs" dxfId="198" priority="10" operator="equal">
      <formula>3</formula>
    </cfRule>
    <cfRule type="cellIs" dxfId="197" priority="11" operator="equal">
      <formula>2</formula>
    </cfRule>
    <cfRule type="cellIs" dxfId="196" priority="12" operator="equal">
      <formula>1</formula>
    </cfRule>
  </conditionalFormatting>
  <conditionalFormatting sqref="K9">
    <cfRule type="cellIs" dxfId="195" priority="5" operator="equal">
      <formula>" "</formula>
    </cfRule>
    <cfRule type="cellIs" dxfId="194" priority="6" operator="equal">
      <formula>3</formula>
    </cfRule>
    <cfRule type="cellIs" dxfId="193" priority="7" operator="equal">
      <formula>2</formula>
    </cfRule>
    <cfRule type="cellIs" dxfId="192" priority="8" operator="equal">
      <formula>1</formula>
    </cfRule>
  </conditionalFormatting>
  <conditionalFormatting sqref="K10">
    <cfRule type="cellIs" dxfId="191" priority="1" operator="equal">
      <formula>" "</formula>
    </cfRule>
    <cfRule type="cellIs" dxfId="190" priority="2" operator="equal">
      <formula>3</formula>
    </cfRule>
    <cfRule type="cellIs" dxfId="189" priority="3" operator="equal">
      <formula>2</formula>
    </cfRule>
    <cfRule type="cellIs" dxfId="188" priority="4" operator="equal">
      <formula>1</formula>
    </cfRule>
  </conditionalFormatting>
  <hyperlinks>
    <hyperlink ref="F72" r:id="rId1" display="http://www.evisa.gouv.bj/fr/" xr:uid="{00000000-0004-0000-0100-000000000000}"/>
    <hyperlink ref="AW73" r:id="rId2" xr:uid="{00000000-0004-0000-0100-000001000000}"/>
  </hyperlinks>
  <pageMargins left="0.7" right="0.7" top="0.75" bottom="0.75" header="0.3" footer="0.3"/>
  <pageSetup orientation="portrait" verticalDpi="0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2:I10"/>
  <sheetViews>
    <sheetView topLeftCell="B1" zoomScale="112" zoomScaleNormal="112" workbookViewId="0">
      <selection activeCell="G16" sqref="G16"/>
    </sheetView>
  </sheetViews>
  <sheetFormatPr defaultColWidth="8.7265625" defaultRowHeight="14.5" x14ac:dyDescent="0.35"/>
  <cols>
    <col min="1" max="1" width="8.7265625" customWidth="1"/>
    <col min="2" max="2" width="5" customWidth="1"/>
    <col min="3" max="3" width="13.81640625" style="144" customWidth="1"/>
    <col min="4" max="4" width="10.81640625" style="144" customWidth="1"/>
    <col min="5" max="5" width="9.54296875" style="132" customWidth="1"/>
    <col min="6" max="6" width="10.81640625" style="144" customWidth="1"/>
    <col min="7" max="7" width="9.54296875" style="132" customWidth="1"/>
    <col min="8" max="8" width="10.81640625" style="144" customWidth="1"/>
    <col min="9" max="9" width="9.54296875" style="132" customWidth="1"/>
  </cols>
  <sheetData>
    <row r="2" spans="3:9" ht="31" x14ac:dyDescent="0.35">
      <c r="C2" s="152" t="s">
        <v>1</v>
      </c>
      <c r="D2" s="152" t="s">
        <v>187</v>
      </c>
      <c r="E2" s="153" t="s">
        <v>188</v>
      </c>
      <c r="F2" s="152" t="s">
        <v>189</v>
      </c>
      <c r="G2" s="153" t="s">
        <v>188</v>
      </c>
      <c r="H2" s="152" t="s">
        <v>190</v>
      </c>
      <c r="I2" s="153" t="s">
        <v>188</v>
      </c>
    </row>
    <row r="3" spans="3:9" x14ac:dyDescent="0.35">
      <c r="C3" s="9" t="s">
        <v>26</v>
      </c>
      <c r="D3" s="154">
        <f>INDEX('Visa Dataset 2018_IGAD'!$D$21:$K$21,MATCH('Score IGAD'!C3,'Visa Dataset 2018_IGAD'!$D$12:$K$12,0))</f>
        <v>0</v>
      </c>
      <c r="E3" s="149">
        <f>(D3-MIN(D$3:D$10))/(MAX(D$3:D$10)-MIN(D$3:D$10))</f>
        <v>0</v>
      </c>
      <c r="F3" s="154">
        <f>INDEX('Visa Dataset 2018_IGAD'!$D$22:$K$22,MATCH('Score IGAD'!C3,'Visa Dataset 2018_IGAD'!$D$12:$K$12,0))</f>
        <v>7</v>
      </c>
      <c r="G3" s="149">
        <f>(F3-MIN(F$3:F$10))/(MAX(F$3:F$10)-MIN(F$3:F$10))</f>
        <v>1</v>
      </c>
      <c r="H3" s="154">
        <f>INDEX('Visa Dataset 2018_IGAD'!$D$23:$K$23,MATCH('Score IGAD'!C3,'Visa Dataset 2018_IGAD'!$D$12:$K$12,0))</f>
        <v>0</v>
      </c>
      <c r="I3" s="149">
        <f>1 - (H3-MIN(H$3:H$10))/(MAX(H$3:H$10)-MIN(H$3:H$10))</f>
        <v>1</v>
      </c>
    </row>
    <row r="4" spans="3:9" x14ac:dyDescent="0.35">
      <c r="C4" s="9" t="s">
        <v>33</v>
      </c>
      <c r="D4" s="154">
        <f>INDEX('Visa Dataset 2018_IGAD'!$D$21:$K$21,MATCH('Score IGAD'!C4,'Visa Dataset 2018_IGAD'!$D$12:$K$12,0))</f>
        <v>1</v>
      </c>
      <c r="E4" s="149">
        <f t="shared" ref="E4:E10" si="0">(D4-MIN(D$3:D$10))/(MAX(D$3:D$10)-MIN(D$3:D$10))</f>
        <v>0.5</v>
      </c>
      <c r="F4" s="154">
        <f>INDEX('Visa Dataset 2018_IGAD'!$D$22:$K$22,MATCH('Score IGAD'!C4,'Visa Dataset 2018_IGAD'!$D$12:$K$12,0))</f>
        <v>1</v>
      </c>
      <c r="G4" s="149">
        <f t="shared" ref="G4:G10" si="1">(F4-MIN(F$3:F$10))/(MAX(F$3:F$10)-MIN(F$3:F$10))</f>
        <v>0.14285714285714285</v>
      </c>
      <c r="H4" s="154">
        <f>INDEX('Visa Dataset 2018_IGAD'!$D$23:$K$23,MATCH('Score IGAD'!C4,'Visa Dataset 2018_IGAD'!$D$12:$K$12,0))</f>
        <v>5</v>
      </c>
      <c r="I4" s="149">
        <f t="shared" ref="I4:I10" si="2">1 - (H4-MIN(H$3:H$10))/(MAX(H$3:H$10)-MIN(H$3:H$10))</f>
        <v>0.16666666666666663</v>
      </c>
    </row>
    <row r="5" spans="3:9" x14ac:dyDescent="0.35">
      <c r="C5" s="9" t="s">
        <v>35</v>
      </c>
      <c r="D5" s="154">
        <f>INDEX('Visa Dataset 2018_IGAD'!$D$21:$K$21,MATCH('Score IGAD'!C5,'Visa Dataset 2018_IGAD'!$D$12:$K$12,0))</f>
        <v>2</v>
      </c>
      <c r="E5" s="149">
        <f t="shared" si="0"/>
        <v>1</v>
      </c>
      <c r="F5" s="154">
        <f>INDEX('Visa Dataset 2018_IGAD'!$D$22:$K$22,MATCH('Score IGAD'!C5,'Visa Dataset 2018_IGAD'!$D$12:$K$12,0))</f>
        <v>0</v>
      </c>
      <c r="G5" s="149">
        <f t="shared" si="1"/>
        <v>0</v>
      </c>
      <c r="H5" s="154">
        <f>INDEX('Visa Dataset 2018_IGAD'!$D$23:$K$23,MATCH('Score IGAD'!C5,'Visa Dataset 2018_IGAD'!$D$12:$K$12,0))</f>
        <v>5</v>
      </c>
      <c r="I5" s="149">
        <f t="shared" si="2"/>
        <v>0.16666666666666663</v>
      </c>
    </row>
    <row r="6" spans="3:9" x14ac:dyDescent="0.35">
      <c r="C6" s="9" t="s">
        <v>45</v>
      </c>
      <c r="D6" s="154">
        <f>INDEX('Visa Dataset 2018_IGAD'!$D$21:$K$21,MATCH('Score IGAD'!C6,'Visa Dataset 2018_IGAD'!$D$12:$K$12,0))</f>
        <v>2</v>
      </c>
      <c r="E6" s="149">
        <f t="shared" si="0"/>
        <v>1</v>
      </c>
      <c r="F6" s="154">
        <f>INDEX('Visa Dataset 2018_IGAD'!$D$22:$K$22,MATCH('Score IGAD'!C6,'Visa Dataset 2018_IGAD'!$D$12:$K$12,0))</f>
        <v>3</v>
      </c>
      <c r="G6" s="149">
        <f t="shared" si="1"/>
        <v>0.42857142857142855</v>
      </c>
      <c r="H6" s="154">
        <f>INDEX('Visa Dataset 2018_IGAD'!$D$23:$K$23,MATCH('Score IGAD'!C6,'Visa Dataset 2018_IGAD'!$D$12:$K$12,0))</f>
        <v>2</v>
      </c>
      <c r="I6" s="149">
        <f t="shared" si="2"/>
        <v>0.66666666666666674</v>
      </c>
    </row>
    <row r="7" spans="3:9" x14ac:dyDescent="0.35">
      <c r="C7" s="9" t="s">
        <v>82</v>
      </c>
      <c r="D7" s="154">
        <f>INDEX('Visa Dataset 2018_IGAD'!$D$21:$K$21,MATCH('Score IGAD'!C7,'Visa Dataset 2018_IGAD'!$D$12:$K$12,0))</f>
        <v>0</v>
      </c>
      <c r="E7" s="149">
        <f t="shared" si="0"/>
        <v>0</v>
      </c>
      <c r="F7" s="154">
        <f>INDEX('Visa Dataset 2018_IGAD'!$D$22:$K$22,MATCH('Score IGAD'!C7,'Visa Dataset 2018_IGAD'!$D$12:$K$12,0))</f>
        <v>7</v>
      </c>
      <c r="G7" s="149">
        <f t="shared" si="1"/>
        <v>1</v>
      </c>
      <c r="H7" s="154">
        <f>INDEX('Visa Dataset 2018_IGAD'!$D$23:$K$23,MATCH('Score IGAD'!C7,'Visa Dataset 2018_IGAD'!$D$12:$K$12,0))</f>
        <v>0</v>
      </c>
      <c r="I7" s="149">
        <f t="shared" si="2"/>
        <v>1</v>
      </c>
    </row>
    <row r="8" spans="3:9" x14ac:dyDescent="0.35">
      <c r="C8" s="9" t="s">
        <v>86</v>
      </c>
      <c r="D8" s="154">
        <f>INDEX('Visa Dataset 2018_IGAD'!$D$21:$K$21,MATCH('Score IGAD'!C8,'Visa Dataset 2018_IGAD'!$D$12:$K$12,0))</f>
        <v>0</v>
      </c>
      <c r="E8" s="149">
        <f t="shared" si="0"/>
        <v>0</v>
      </c>
      <c r="F8" s="154">
        <f>INDEX('Visa Dataset 2018_IGAD'!$D$22:$K$22,MATCH('Score IGAD'!C8,'Visa Dataset 2018_IGAD'!$D$12:$K$12,0))</f>
        <v>2</v>
      </c>
      <c r="G8" s="149">
        <f t="shared" si="1"/>
        <v>0.2857142857142857</v>
      </c>
      <c r="H8" s="154">
        <f>INDEX('Visa Dataset 2018_IGAD'!$D$23:$K$23,MATCH('Score IGAD'!C8,'Visa Dataset 2018_IGAD'!$D$12:$K$12,0))</f>
        <v>5</v>
      </c>
      <c r="I8" s="149">
        <f t="shared" si="2"/>
        <v>0.16666666666666663</v>
      </c>
    </row>
    <row r="9" spans="3:9" x14ac:dyDescent="0.35">
      <c r="C9" s="9" t="s">
        <v>88</v>
      </c>
      <c r="D9" s="154">
        <f>INDEX('Visa Dataset 2018_IGAD'!$D$21:$K$21,MATCH('Score IGAD'!C9,'Visa Dataset 2018_IGAD'!$D$12:$K$12,0))</f>
        <v>0</v>
      </c>
      <c r="E9" s="149">
        <f t="shared" si="0"/>
        <v>0</v>
      </c>
      <c r="F9" s="154">
        <f>INDEX('Visa Dataset 2018_IGAD'!$D$22:$K$22,MATCH('Score IGAD'!C9,'Visa Dataset 2018_IGAD'!$D$12:$K$12,0))</f>
        <v>1</v>
      </c>
      <c r="G9" s="149">
        <f t="shared" si="1"/>
        <v>0.14285714285714285</v>
      </c>
      <c r="H9" s="154">
        <f>INDEX('Visa Dataset 2018_IGAD'!$D$23:$K$23,MATCH('Score IGAD'!C9,'Visa Dataset 2018_IGAD'!$D$12:$K$12,0))</f>
        <v>6</v>
      </c>
      <c r="I9" s="149">
        <f t="shared" si="2"/>
        <v>0</v>
      </c>
    </row>
    <row r="10" spans="3:9" x14ac:dyDescent="0.35">
      <c r="C10" s="9" t="s">
        <v>96</v>
      </c>
      <c r="D10" s="154">
        <f>INDEX('Visa Dataset 2018_IGAD'!$D$21:$K$21,MATCH('Score IGAD'!C10,'Visa Dataset 2018_IGAD'!$D$12:$K$12,0))</f>
        <v>2</v>
      </c>
      <c r="E10" s="149">
        <f t="shared" si="0"/>
        <v>1</v>
      </c>
      <c r="F10" s="154">
        <f>INDEX('Visa Dataset 2018_IGAD'!$D$22:$K$22,MATCH('Score IGAD'!C10,'Visa Dataset 2018_IGAD'!$D$12:$K$12,0))</f>
        <v>4</v>
      </c>
      <c r="G10" s="149">
        <f t="shared" si="1"/>
        <v>0.5714285714285714</v>
      </c>
      <c r="H10" s="154">
        <f>INDEX('Visa Dataset 2018_IGAD'!$D$23:$K$23,MATCH('Score IGAD'!C10,'Visa Dataset 2018_IGAD'!$D$12:$K$12,0))</f>
        <v>1</v>
      </c>
      <c r="I10" s="149">
        <f t="shared" si="2"/>
        <v>0.83333333333333337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T46"/>
  <sheetViews>
    <sheetView zoomScale="80" zoomScaleNormal="80" workbookViewId="0">
      <pane xSplit="3" ySplit="12" topLeftCell="D16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4" width="4.54296875" style="15" bestFit="1" customWidth="1"/>
    <col min="5" max="11" width="3.54296875" style="15" bestFit="1" customWidth="1"/>
    <col min="12" max="14" width="4" style="15" bestFit="1" customWidth="1"/>
    <col min="15" max="15" width="4.36328125" style="15" bestFit="1" customWidth="1"/>
    <col min="16" max="16" width="4" style="15" bestFit="1" customWidth="1"/>
    <col min="17" max="17" width="3.54296875" style="15" bestFit="1" customWidth="1"/>
    <col min="18" max="22" width="4" style="15" bestFit="1" customWidth="1"/>
    <col min="23" max="23" width="3.54296875" style="15" bestFit="1" customWidth="1"/>
    <col min="24" max="26" width="4" style="15" bestFit="1" customWidth="1"/>
    <col min="27" max="27" width="4" style="18" bestFit="1" customWidth="1"/>
    <col min="28" max="32" width="4" style="15" bestFit="1" customWidth="1"/>
    <col min="33" max="33" width="3.54296875" style="15" customWidth="1"/>
    <col min="34" max="35" width="11.36328125" style="15"/>
    <col min="36" max="36" width="20.1796875" style="15" bestFit="1" customWidth="1"/>
    <col min="37" max="37" width="11.36328125" style="15"/>
    <col min="38" max="38" width="15" style="15" bestFit="1" customWidth="1"/>
    <col min="39" max="39" width="14.54296875" style="15" bestFit="1" customWidth="1"/>
    <col min="40" max="41" width="15.453125" style="15" bestFit="1" customWidth="1"/>
    <col min="42" max="42" width="11.36328125" style="15"/>
    <col min="43" max="43" width="20.1796875" style="15" bestFit="1" customWidth="1"/>
    <col min="44" max="16384" width="11.36328125" style="15"/>
  </cols>
  <sheetData>
    <row r="1" spans="1:46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4"/>
      <c r="AB1" s="8"/>
      <c r="AC1" s="8"/>
      <c r="AD1" s="8"/>
      <c r="AE1" s="8"/>
      <c r="AF1" s="8"/>
      <c r="AG1" s="8"/>
    </row>
    <row r="2" spans="1:46" s="156" customFormat="1" ht="26" x14ac:dyDescent="0.35">
      <c r="A2" s="8"/>
      <c r="B2" s="15"/>
      <c r="C2" s="15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16"/>
      <c r="AH2" s="15"/>
      <c r="AI2" s="15"/>
      <c r="AJ2" s="15"/>
      <c r="AK2" s="15"/>
      <c r="AL2" s="15"/>
      <c r="AM2" s="15"/>
      <c r="AN2" s="15"/>
      <c r="AO2" s="15"/>
      <c r="AP2" s="155"/>
    </row>
    <row r="3" spans="1:46" x14ac:dyDescent="0.35">
      <c r="A3" s="8"/>
      <c r="AG3" s="8"/>
    </row>
    <row r="4" spans="1:46" x14ac:dyDescent="0.35">
      <c r="A4" s="8"/>
      <c r="N4" s="11"/>
      <c r="AG4" s="8"/>
    </row>
    <row r="5" spans="1:46" x14ac:dyDescent="0.35">
      <c r="A5" s="8"/>
      <c r="N5" s="11"/>
      <c r="AG5" s="8"/>
    </row>
    <row r="6" spans="1:46" x14ac:dyDescent="0.35">
      <c r="A6" s="8"/>
      <c r="AG6" s="8"/>
    </row>
    <row r="7" spans="1:46" ht="17.5" thickBot="1" x14ac:dyDescent="0.4">
      <c r="A7" s="8"/>
      <c r="C7" s="19"/>
      <c r="D7" s="20"/>
      <c r="AG7" s="8"/>
    </row>
    <row r="8" spans="1:46" ht="22.5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80"/>
      <c r="K8" s="21">
        <v>1</v>
      </c>
      <c r="AG8" s="8"/>
      <c r="AQ8" s="202"/>
      <c r="AR8" s="202"/>
      <c r="AS8" s="202"/>
      <c r="AT8" s="202"/>
    </row>
    <row r="9" spans="1:46" ht="15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3"/>
      <c r="K9" s="22">
        <v>2</v>
      </c>
      <c r="AG9" s="8"/>
      <c r="AK9" s="202" t="s">
        <v>213</v>
      </c>
      <c r="AL9" s="202"/>
      <c r="AM9" s="202"/>
      <c r="AN9" s="202"/>
      <c r="AQ9" s="202"/>
      <c r="AR9" s="202"/>
      <c r="AS9" s="202"/>
      <c r="AT9" s="202"/>
    </row>
    <row r="10" spans="1:46" ht="15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6"/>
      <c r="K10" s="23">
        <v>3</v>
      </c>
      <c r="AG10" s="8"/>
      <c r="AK10" s="202"/>
      <c r="AL10" s="202"/>
      <c r="AM10" s="202"/>
      <c r="AN10" s="202"/>
      <c r="AQ10" s="202"/>
      <c r="AR10" s="202"/>
      <c r="AS10" s="202"/>
      <c r="AT10" s="202"/>
    </row>
    <row r="11" spans="1:46" ht="28.5" thickBot="1" x14ac:dyDescent="0.4">
      <c r="A11" s="8"/>
      <c r="B11" s="24"/>
      <c r="C11" s="18" t="s">
        <v>110</v>
      </c>
      <c r="D11" s="25" t="s">
        <v>113</v>
      </c>
      <c r="E11" s="26" t="s">
        <v>115</v>
      </c>
      <c r="F11" s="25" t="s">
        <v>118</v>
      </c>
      <c r="G11" s="25" t="s">
        <v>119</v>
      </c>
      <c r="H11" s="25" t="s">
        <v>120</v>
      </c>
      <c r="I11" s="25" t="s">
        <v>121</v>
      </c>
      <c r="J11" s="25" t="s">
        <v>123</v>
      </c>
      <c r="K11" s="25" t="s">
        <v>124</v>
      </c>
      <c r="L11" s="25" t="s">
        <v>126</v>
      </c>
      <c r="M11" s="25" t="s">
        <v>128</v>
      </c>
      <c r="N11" s="25" t="s">
        <v>131</v>
      </c>
      <c r="O11" s="25" t="s">
        <v>132</v>
      </c>
      <c r="P11" s="25" t="s">
        <v>133</v>
      </c>
      <c r="Q11" s="25" t="s">
        <v>134</v>
      </c>
      <c r="R11" s="25" t="s">
        <v>135</v>
      </c>
      <c r="S11" s="25" t="s">
        <v>137</v>
      </c>
      <c r="T11" s="25" t="s">
        <v>138</v>
      </c>
      <c r="U11" s="25" t="s">
        <v>141</v>
      </c>
      <c r="V11" s="25" t="s">
        <v>142</v>
      </c>
      <c r="W11" s="25" t="s">
        <v>144</v>
      </c>
      <c r="X11" s="25" t="s">
        <v>147</v>
      </c>
      <c r="Y11" s="25" t="s">
        <v>148</v>
      </c>
      <c r="Z11" s="25" t="s">
        <v>150</v>
      </c>
      <c r="AA11" s="25" t="s">
        <v>151</v>
      </c>
      <c r="AB11" s="25" t="s">
        <v>153</v>
      </c>
      <c r="AC11" s="25" t="s">
        <v>154</v>
      </c>
      <c r="AD11" s="25" t="s">
        <v>157</v>
      </c>
      <c r="AE11" s="25" t="s">
        <v>160</v>
      </c>
      <c r="AF11" s="25" t="s">
        <v>161</v>
      </c>
      <c r="AG11" s="8"/>
      <c r="AK11" s="202"/>
      <c r="AL11" s="202"/>
      <c r="AM11" s="202"/>
      <c r="AN11" s="202"/>
      <c r="AQ11" s="207" t="s">
        <v>207</v>
      </c>
      <c r="AR11" s="207"/>
      <c r="AS11" s="207"/>
    </row>
    <row r="12" spans="1:46" s="34" customFormat="1" ht="78" customHeight="1" thickBot="1" x14ac:dyDescent="0.4">
      <c r="A12" s="28"/>
      <c r="B12" s="29" t="s">
        <v>110</v>
      </c>
      <c r="C12" s="30" t="s">
        <v>1</v>
      </c>
      <c r="D12" s="31" t="s">
        <v>8</v>
      </c>
      <c r="E12" s="32" t="s">
        <v>12</v>
      </c>
      <c r="F12" s="31" t="s">
        <v>220</v>
      </c>
      <c r="G12" s="31" t="s">
        <v>216</v>
      </c>
      <c r="H12" s="31" t="s">
        <v>20</v>
      </c>
      <c r="I12" s="31" t="s">
        <v>22</v>
      </c>
      <c r="J12" s="31" t="s">
        <v>219</v>
      </c>
      <c r="K12" s="31" t="s">
        <v>26</v>
      </c>
      <c r="L12" s="31" t="s">
        <v>29</v>
      </c>
      <c r="M12" s="31" t="s">
        <v>33</v>
      </c>
      <c r="N12" s="31" t="s">
        <v>215</v>
      </c>
      <c r="O12" s="31" t="s">
        <v>40</v>
      </c>
      <c r="P12" s="31" t="s">
        <v>42</v>
      </c>
      <c r="Q12" s="31" t="s">
        <v>218</v>
      </c>
      <c r="R12" s="31" t="s">
        <v>45</v>
      </c>
      <c r="S12" s="31" t="s">
        <v>49</v>
      </c>
      <c r="T12" s="31" t="s">
        <v>51</v>
      </c>
      <c r="U12" s="31" t="s">
        <v>57</v>
      </c>
      <c r="V12" s="31" t="s">
        <v>59</v>
      </c>
      <c r="W12" s="31" t="s">
        <v>63</v>
      </c>
      <c r="X12" s="31" t="s">
        <v>69</v>
      </c>
      <c r="Y12" s="31" t="s">
        <v>71</v>
      </c>
      <c r="Z12" s="31" t="s">
        <v>217</v>
      </c>
      <c r="AA12" s="31" t="s">
        <v>76</v>
      </c>
      <c r="AB12" s="31" t="s">
        <v>80</v>
      </c>
      <c r="AC12" s="31" t="s">
        <v>82</v>
      </c>
      <c r="AD12" s="31" t="s">
        <v>88</v>
      </c>
      <c r="AE12" s="31" t="s">
        <v>92</v>
      </c>
      <c r="AF12" s="31" t="s">
        <v>94</v>
      </c>
      <c r="AG12" s="28"/>
    </row>
    <row r="13" spans="1:46" ht="16" thickBot="1" x14ac:dyDescent="0.4">
      <c r="A13" s="8"/>
      <c r="B13" s="35" t="s">
        <v>113</v>
      </c>
      <c r="C13" s="36" t="s">
        <v>8</v>
      </c>
      <c r="D13" s="37"/>
      <c r="E13" s="37">
        <v>1</v>
      </c>
      <c r="F13" s="37">
        <v>1</v>
      </c>
      <c r="G13" s="37">
        <v>1</v>
      </c>
      <c r="H13" s="37">
        <v>2</v>
      </c>
      <c r="I13" s="37">
        <v>2</v>
      </c>
      <c r="J13" s="37">
        <v>1</v>
      </c>
      <c r="K13" s="37">
        <v>2</v>
      </c>
      <c r="L13" s="37">
        <v>3</v>
      </c>
      <c r="M13" s="37">
        <v>3</v>
      </c>
      <c r="N13" s="37">
        <v>1</v>
      </c>
      <c r="O13" s="37">
        <v>1</v>
      </c>
      <c r="P13" s="37">
        <v>1</v>
      </c>
      <c r="Q13" s="37">
        <v>1</v>
      </c>
      <c r="R13" s="37">
        <v>2</v>
      </c>
      <c r="S13" s="37">
        <v>1</v>
      </c>
      <c r="T13" s="37">
        <v>3</v>
      </c>
      <c r="U13" s="37">
        <v>1</v>
      </c>
      <c r="V13" s="37">
        <v>2</v>
      </c>
      <c r="W13" s="37">
        <v>3</v>
      </c>
      <c r="X13" s="37">
        <v>1</v>
      </c>
      <c r="Y13" s="37">
        <v>1</v>
      </c>
      <c r="Z13" s="37">
        <v>3</v>
      </c>
      <c r="AA13" s="38">
        <v>1</v>
      </c>
      <c r="AB13" s="37">
        <v>1</v>
      </c>
      <c r="AC13" s="37">
        <v>2</v>
      </c>
      <c r="AD13" s="37">
        <v>3</v>
      </c>
      <c r="AE13" s="37">
        <v>1</v>
      </c>
      <c r="AF13" s="37">
        <v>1</v>
      </c>
      <c r="AG13" s="8"/>
      <c r="AJ13" s="93" t="s">
        <v>1</v>
      </c>
      <c r="AK13" s="94" t="s">
        <v>107</v>
      </c>
      <c r="AL13" s="94" t="s">
        <v>192</v>
      </c>
      <c r="AM13" s="94" t="s">
        <v>193</v>
      </c>
      <c r="AN13" s="94" t="s">
        <v>194</v>
      </c>
      <c r="AO13" s="134" t="s">
        <v>170</v>
      </c>
      <c r="AQ13" s="93" t="s">
        <v>1</v>
      </c>
      <c r="AR13" s="94" t="s">
        <v>208</v>
      </c>
      <c r="AS13" s="94" t="s">
        <v>209</v>
      </c>
    </row>
    <row r="14" spans="1:46" x14ac:dyDescent="0.35">
      <c r="A14" s="8"/>
      <c r="B14" s="35" t="s">
        <v>115</v>
      </c>
      <c r="C14" s="36" t="s">
        <v>12</v>
      </c>
      <c r="D14" s="37">
        <v>1</v>
      </c>
      <c r="E14" s="37"/>
      <c r="F14" s="37">
        <v>1</v>
      </c>
      <c r="G14" s="37">
        <v>1</v>
      </c>
      <c r="H14" s="37">
        <v>1</v>
      </c>
      <c r="I14" s="37">
        <v>2</v>
      </c>
      <c r="J14" s="37">
        <v>1</v>
      </c>
      <c r="K14" s="37">
        <v>2</v>
      </c>
      <c r="L14" s="37">
        <v>3</v>
      </c>
      <c r="M14" s="37">
        <v>3</v>
      </c>
      <c r="N14" s="37">
        <v>1</v>
      </c>
      <c r="O14" s="37">
        <v>1</v>
      </c>
      <c r="P14" s="37">
        <v>1</v>
      </c>
      <c r="Q14" s="37">
        <v>1</v>
      </c>
      <c r="R14" s="37">
        <v>2</v>
      </c>
      <c r="S14" s="37">
        <v>1</v>
      </c>
      <c r="T14" s="37">
        <v>3</v>
      </c>
      <c r="U14" s="37">
        <v>1</v>
      </c>
      <c r="V14" s="37">
        <v>2</v>
      </c>
      <c r="W14" s="37">
        <v>3</v>
      </c>
      <c r="X14" s="37">
        <v>1</v>
      </c>
      <c r="Y14" s="37">
        <v>1</v>
      </c>
      <c r="Z14" s="37">
        <v>3</v>
      </c>
      <c r="AA14" s="38">
        <v>1</v>
      </c>
      <c r="AB14" s="37">
        <v>1</v>
      </c>
      <c r="AC14" s="37">
        <v>2</v>
      </c>
      <c r="AD14" s="37">
        <v>3</v>
      </c>
      <c r="AE14" s="37">
        <v>1</v>
      </c>
      <c r="AF14" s="37">
        <v>1</v>
      </c>
      <c r="AG14" s="8"/>
      <c r="AJ14" s="97" t="s">
        <v>8</v>
      </c>
      <c r="AK14" s="98">
        <v>16</v>
      </c>
      <c r="AL14" s="98">
        <v>0</v>
      </c>
      <c r="AM14" s="98">
        <v>0</v>
      </c>
      <c r="AN14" s="99">
        <v>12</v>
      </c>
      <c r="AO14" s="100">
        <f>SUM(AK14:AN14)</f>
        <v>28</v>
      </c>
      <c r="AQ14" s="97" t="s">
        <v>8</v>
      </c>
      <c r="AR14" s="98">
        <f>INDEX('[8]Score Analysis 2018'!$F$14:$F$67,MATCH('Visa Dataset 2018_CENSAD'!$AQ14,'[8]Score Analysis 2018'!$B$14:$B$67,0))</f>
        <v>1</v>
      </c>
      <c r="AS14" s="98">
        <f>INDEX('[8]Score Analysis 2018'!$G$14:$G$67,MATCH('Visa Dataset 2018_CENSAD'!$AQ14,'[8]Score Analysis 2018'!$B$14:$B$67,0))</f>
        <v>1</v>
      </c>
    </row>
    <row r="15" spans="1:46" x14ac:dyDescent="0.35">
      <c r="A15" s="8"/>
      <c r="B15" s="35" t="s">
        <v>118</v>
      </c>
      <c r="C15" s="36" t="s">
        <v>220</v>
      </c>
      <c r="D15" s="37">
        <v>1</v>
      </c>
      <c r="E15" s="37">
        <v>1</v>
      </c>
      <c r="F15" s="37"/>
      <c r="G15" s="37">
        <v>3</v>
      </c>
      <c r="H15" s="37">
        <v>3</v>
      </c>
      <c r="I15" s="37">
        <v>2</v>
      </c>
      <c r="J15" s="37">
        <v>1</v>
      </c>
      <c r="K15" s="37">
        <v>2</v>
      </c>
      <c r="L15" s="37">
        <v>3</v>
      </c>
      <c r="M15" s="37">
        <v>3</v>
      </c>
      <c r="N15" s="37">
        <v>1</v>
      </c>
      <c r="O15" s="37">
        <v>1</v>
      </c>
      <c r="P15" s="37">
        <v>1</v>
      </c>
      <c r="Q15" s="37">
        <v>1</v>
      </c>
      <c r="R15" s="37">
        <v>2</v>
      </c>
      <c r="S15" s="37">
        <v>1</v>
      </c>
      <c r="T15" s="37">
        <v>3</v>
      </c>
      <c r="U15" s="37">
        <v>1</v>
      </c>
      <c r="V15" s="37">
        <v>2</v>
      </c>
      <c r="W15" s="37">
        <v>3</v>
      </c>
      <c r="X15" s="37">
        <v>1</v>
      </c>
      <c r="Y15" s="37">
        <v>1</v>
      </c>
      <c r="Z15" s="37">
        <v>1</v>
      </c>
      <c r="AA15" s="38">
        <v>1</v>
      </c>
      <c r="AB15" s="37">
        <v>1</v>
      </c>
      <c r="AC15" s="37">
        <v>2</v>
      </c>
      <c r="AD15" s="37">
        <v>3</v>
      </c>
      <c r="AE15" s="37">
        <v>1</v>
      </c>
      <c r="AF15" s="37">
        <v>1</v>
      </c>
      <c r="AG15" s="8"/>
      <c r="AJ15" s="101" t="s">
        <v>12</v>
      </c>
      <c r="AK15" s="102">
        <v>15</v>
      </c>
      <c r="AL15" s="102">
        <v>4</v>
      </c>
      <c r="AM15" s="102">
        <v>2</v>
      </c>
      <c r="AN15" s="103">
        <v>7</v>
      </c>
      <c r="AO15" s="104">
        <f t="shared" ref="AO15:AO42" si="0">SUM(AK15:AN15)</f>
        <v>28</v>
      </c>
      <c r="AQ15" s="101" t="s">
        <v>12</v>
      </c>
      <c r="AR15" s="98">
        <f>INDEX('[8]Score Analysis 2018'!$F$14:$F$67,MATCH('Visa Dataset 2018_CENSAD'!$AQ15,'[8]Score Analysis 2018'!$B$14:$B$67,0))</f>
        <v>0.4679245283018868</v>
      </c>
      <c r="AS15" s="98">
        <f>INDEX('[8]Score Analysis 2018'!$G$14:$G$67,MATCH('Visa Dataset 2018_CENSAD'!$AQ15,'[8]Score Analysis 2018'!$B$14:$B$67,0))</f>
        <v>21</v>
      </c>
    </row>
    <row r="16" spans="1:46" x14ac:dyDescent="0.35">
      <c r="A16" s="8"/>
      <c r="B16" s="35" t="s">
        <v>119</v>
      </c>
      <c r="C16" s="36" t="s">
        <v>216</v>
      </c>
      <c r="D16" s="37">
        <v>1</v>
      </c>
      <c r="E16" s="37">
        <v>1</v>
      </c>
      <c r="F16" s="37">
        <v>2</v>
      </c>
      <c r="G16" s="37"/>
      <c r="H16" s="37">
        <v>1</v>
      </c>
      <c r="I16" s="37">
        <v>2</v>
      </c>
      <c r="J16" s="37">
        <v>1</v>
      </c>
      <c r="K16" s="37">
        <v>2</v>
      </c>
      <c r="L16" s="37">
        <v>3</v>
      </c>
      <c r="M16" s="37">
        <v>3</v>
      </c>
      <c r="N16" s="37">
        <v>3</v>
      </c>
      <c r="O16" s="37">
        <v>2</v>
      </c>
      <c r="P16" s="37">
        <v>3</v>
      </c>
      <c r="Q16" s="37">
        <v>2</v>
      </c>
      <c r="R16" s="37">
        <v>2</v>
      </c>
      <c r="S16" s="37">
        <v>3</v>
      </c>
      <c r="T16" s="37">
        <v>3</v>
      </c>
      <c r="U16" s="37">
        <v>3</v>
      </c>
      <c r="V16" s="37">
        <v>2</v>
      </c>
      <c r="W16" s="37">
        <v>3</v>
      </c>
      <c r="X16" s="37">
        <v>3</v>
      </c>
      <c r="Y16" s="37">
        <v>3</v>
      </c>
      <c r="Z16" s="37">
        <v>3</v>
      </c>
      <c r="AA16" s="38">
        <v>1</v>
      </c>
      <c r="AB16" s="37">
        <v>3</v>
      </c>
      <c r="AC16" s="37">
        <v>2</v>
      </c>
      <c r="AD16" s="37">
        <v>3</v>
      </c>
      <c r="AE16" s="37">
        <v>2</v>
      </c>
      <c r="AF16" s="37">
        <v>3</v>
      </c>
      <c r="AG16" s="8"/>
      <c r="AJ16" s="101" t="s">
        <v>220</v>
      </c>
      <c r="AK16" s="102">
        <v>14</v>
      </c>
      <c r="AL16" s="102">
        <v>4</v>
      </c>
      <c r="AM16" s="102">
        <v>1</v>
      </c>
      <c r="AN16" s="103">
        <v>9</v>
      </c>
      <c r="AO16" s="104">
        <f t="shared" si="0"/>
        <v>28</v>
      </c>
      <c r="AQ16" s="101" t="s">
        <v>220</v>
      </c>
      <c r="AR16" s="98" t="e">
        <f>INDEX('[8]Score Analysis 2018'!$F$14:$F$67,MATCH('Visa Dataset 2018_CENSAD'!$AQ16,'[8]Score Analysis 2018'!$B$14:$B$67,0))</f>
        <v>#N/A</v>
      </c>
      <c r="AS16" s="98" t="e">
        <f>INDEX('[8]Score Analysis 2018'!$G$14:$G$67,MATCH('Visa Dataset 2018_CENSAD'!$AQ16,'[8]Score Analysis 2018'!$B$14:$B$67,0))</f>
        <v>#N/A</v>
      </c>
    </row>
    <row r="17" spans="1:45" x14ac:dyDescent="0.35">
      <c r="A17" s="8"/>
      <c r="B17" s="35" t="s">
        <v>120</v>
      </c>
      <c r="C17" s="36" t="s">
        <v>20</v>
      </c>
      <c r="D17" s="37">
        <v>1</v>
      </c>
      <c r="E17" s="37">
        <v>2</v>
      </c>
      <c r="F17" s="37">
        <v>2</v>
      </c>
      <c r="G17" s="37">
        <v>1</v>
      </c>
      <c r="H17" s="37"/>
      <c r="I17" s="37">
        <v>2</v>
      </c>
      <c r="J17" s="37">
        <v>1</v>
      </c>
      <c r="K17" s="37">
        <v>2</v>
      </c>
      <c r="L17" s="37">
        <v>3</v>
      </c>
      <c r="M17" s="37">
        <v>3</v>
      </c>
      <c r="N17" s="37">
        <v>3</v>
      </c>
      <c r="O17" s="37">
        <v>2</v>
      </c>
      <c r="P17" s="37">
        <v>3</v>
      </c>
      <c r="Q17" s="37">
        <v>2</v>
      </c>
      <c r="R17" s="37">
        <v>2</v>
      </c>
      <c r="S17" s="37">
        <v>3</v>
      </c>
      <c r="T17" s="37">
        <v>3</v>
      </c>
      <c r="U17" s="37">
        <v>1</v>
      </c>
      <c r="V17" s="37">
        <v>2</v>
      </c>
      <c r="W17" s="37">
        <v>3</v>
      </c>
      <c r="X17" s="37">
        <v>1</v>
      </c>
      <c r="Y17" s="37">
        <v>1</v>
      </c>
      <c r="Z17" s="37">
        <v>3</v>
      </c>
      <c r="AA17" s="38">
        <v>1</v>
      </c>
      <c r="AB17" s="37">
        <v>3</v>
      </c>
      <c r="AC17" s="37">
        <v>2</v>
      </c>
      <c r="AD17" s="37">
        <v>3</v>
      </c>
      <c r="AE17" s="37">
        <v>2</v>
      </c>
      <c r="AF17" s="37">
        <v>3</v>
      </c>
      <c r="AG17" s="8"/>
      <c r="AJ17" s="101" t="s">
        <v>165</v>
      </c>
      <c r="AK17" s="102">
        <v>5</v>
      </c>
      <c r="AL17" s="102">
        <v>0</v>
      </c>
      <c r="AM17" s="102">
        <v>12</v>
      </c>
      <c r="AN17" s="103">
        <v>11</v>
      </c>
      <c r="AO17" s="104">
        <f t="shared" si="0"/>
        <v>28</v>
      </c>
      <c r="AQ17" s="101" t="s">
        <v>165</v>
      </c>
      <c r="AR17" s="98">
        <f>INDEX('[8]Score Analysis 2018'!$F$14:$F$67,MATCH('Visa Dataset 2018_CENSAD'!$AQ17,'[8]Score Analysis 2018'!$B$14:$B$67,0))</f>
        <v>0.26415094339622641</v>
      </c>
      <c r="AS17" s="98">
        <f>INDEX('[8]Score Analysis 2018'!$G$14:$G$67,MATCH('Visa Dataset 2018_CENSAD'!$AQ17,'[8]Score Analysis 2018'!$B$14:$B$67,0))</f>
        <v>35</v>
      </c>
    </row>
    <row r="18" spans="1:45" x14ac:dyDescent="0.35">
      <c r="A18" s="8"/>
      <c r="B18" s="35" t="s">
        <v>121</v>
      </c>
      <c r="C18" s="36" t="s">
        <v>22</v>
      </c>
      <c r="D18" s="37">
        <v>1</v>
      </c>
      <c r="E18" s="37">
        <v>2</v>
      </c>
      <c r="F18" s="37">
        <v>2</v>
      </c>
      <c r="G18" s="37">
        <v>3</v>
      </c>
      <c r="H18" s="37">
        <v>3</v>
      </c>
      <c r="I18" s="37"/>
      <c r="J18" s="37">
        <v>3</v>
      </c>
      <c r="K18" s="37">
        <v>2</v>
      </c>
      <c r="L18" s="37">
        <v>3</v>
      </c>
      <c r="M18" s="37">
        <v>3</v>
      </c>
      <c r="N18" s="37">
        <v>3</v>
      </c>
      <c r="O18" s="37">
        <v>2</v>
      </c>
      <c r="P18" s="37">
        <v>3</v>
      </c>
      <c r="Q18" s="37">
        <v>2</v>
      </c>
      <c r="R18" s="37">
        <v>2</v>
      </c>
      <c r="S18" s="37">
        <v>3</v>
      </c>
      <c r="T18" s="37">
        <v>3</v>
      </c>
      <c r="U18" s="37">
        <v>3</v>
      </c>
      <c r="V18" s="37">
        <v>2</v>
      </c>
      <c r="W18" s="37">
        <v>3</v>
      </c>
      <c r="X18" s="37">
        <v>3</v>
      </c>
      <c r="Y18" s="37">
        <v>3</v>
      </c>
      <c r="Z18" s="37">
        <v>3</v>
      </c>
      <c r="AA18" s="38">
        <v>1</v>
      </c>
      <c r="AB18" s="37">
        <v>3</v>
      </c>
      <c r="AC18" s="37">
        <v>2</v>
      </c>
      <c r="AD18" s="37">
        <v>3</v>
      </c>
      <c r="AE18" s="37">
        <v>2</v>
      </c>
      <c r="AF18" s="37">
        <v>1</v>
      </c>
      <c r="AG18" s="8"/>
      <c r="AJ18" s="101" t="s">
        <v>20</v>
      </c>
      <c r="AK18" s="102">
        <v>6</v>
      </c>
      <c r="AL18" s="102">
        <v>0</v>
      </c>
      <c r="AM18" s="102">
        <v>11</v>
      </c>
      <c r="AN18" s="103">
        <v>11</v>
      </c>
      <c r="AO18" s="104">
        <f t="shared" si="0"/>
        <v>28</v>
      </c>
      <c r="AQ18" s="101" t="s">
        <v>20</v>
      </c>
      <c r="AR18" s="98">
        <f>INDEX('[8]Score Analysis 2018'!$F$14:$F$67,MATCH('Visa Dataset 2018_CENSAD'!$AQ18,'[8]Score Analysis 2018'!$B$14:$B$67,0))</f>
        <v>0.26037735849056604</v>
      </c>
      <c r="AS18" s="98">
        <f>INDEX('[8]Score Analysis 2018'!$G$14:$G$67,MATCH('Visa Dataset 2018_CENSAD'!$AQ18,'[8]Score Analysis 2018'!$B$14:$B$67,0))</f>
        <v>37</v>
      </c>
    </row>
    <row r="19" spans="1:45" x14ac:dyDescent="0.35">
      <c r="A19" s="8"/>
      <c r="B19" s="35" t="s">
        <v>123</v>
      </c>
      <c r="C19" s="36" t="s">
        <v>219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2</v>
      </c>
      <c r="J19" s="37"/>
      <c r="K19" s="37">
        <v>2</v>
      </c>
      <c r="L19" s="37">
        <v>3</v>
      </c>
      <c r="M19" s="37">
        <v>3</v>
      </c>
      <c r="N19" s="37">
        <v>1</v>
      </c>
      <c r="O19" s="37">
        <v>1</v>
      </c>
      <c r="P19" s="37">
        <v>1</v>
      </c>
      <c r="Q19" s="37">
        <v>1</v>
      </c>
      <c r="R19" s="37">
        <v>2</v>
      </c>
      <c r="S19" s="37">
        <v>1</v>
      </c>
      <c r="T19" s="37">
        <v>3</v>
      </c>
      <c r="U19" s="37">
        <v>1</v>
      </c>
      <c r="V19" s="37">
        <v>1</v>
      </c>
      <c r="W19" s="37">
        <v>1</v>
      </c>
      <c r="X19" s="37">
        <v>1</v>
      </c>
      <c r="Y19" s="37">
        <v>1</v>
      </c>
      <c r="Z19" s="37">
        <v>3</v>
      </c>
      <c r="AA19" s="38">
        <v>1</v>
      </c>
      <c r="AB19" s="37">
        <v>1</v>
      </c>
      <c r="AC19" s="37">
        <v>2</v>
      </c>
      <c r="AD19" s="37">
        <v>3</v>
      </c>
      <c r="AE19" s="37">
        <v>1</v>
      </c>
      <c r="AF19" s="37">
        <v>1</v>
      </c>
      <c r="AG19" s="8"/>
      <c r="AJ19" s="101" t="s">
        <v>22</v>
      </c>
      <c r="AK19" s="102">
        <v>0</v>
      </c>
      <c r="AL19" s="102">
        <v>9</v>
      </c>
      <c r="AM19" s="102">
        <v>0</v>
      </c>
      <c r="AN19" s="103">
        <v>19</v>
      </c>
      <c r="AO19" s="104">
        <f t="shared" si="0"/>
        <v>28</v>
      </c>
      <c r="AQ19" s="101" t="s">
        <v>22</v>
      </c>
      <c r="AR19" s="98">
        <f>INDEX('[8]Score Analysis 2018'!$F$14:$F$67,MATCH('Visa Dataset 2018_CENSAD'!$AQ19,'[8]Score Analysis 2018'!$B$14:$B$67,0))</f>
        <v>0.80000000000000016</v>
      </c>
      <c r="AS19" s="98">
        <f>INDEX('[8]Score Analysis 2018'!$G$14:$G$67,MATCH('Visa Dataset 2018_CENSAD'!$AQ19,'[8]Score Analysis 2018'!$B$14:$B$67,0))</f>
        <v>14</v>
      </c>
    </row>
    <row r="20" spans="1:45" x14ac:dyDescent="0.35">
      <c r="A20" s="8"/>
      <c r="B20" s="35" t="s">
        <v>124</v>
      </c>
      <c r="C20" s="36" t="s">
        <v>26</v>
      </c>
      <c r="D20" s="37">
        <v>1</v>
      </c>
      <c r="E20" s="37">
        <v>2</v>
      </c>
      <c r="F20" s="37">
        <v>2</v>
      </c>
      <c r="G20" s="37">
        <v>3</v>
      </c>
      <c r="H20" s="37">
        <v>3</v>
      </c>
      <c r="I20" s="37">
        <v>2</v>
      </c>
      <c r="J20" s="37">
        <v>3</v>
      </c>
      <c r="K20" s="37"/>
      <c r="L20" s="37">
        <v>3</v>
      </c>
      <c r="M20" s="37">
        <v>3</v>
      </c>
      <c r="N20" s="37">
        <v>3</v>
      </c>
      <c r="O20" s="37">
        <v>2</v>
      </c>
      <c r="P20" s="37">
        <v>3</v>
      </c>
      <c r="Q20" s="37">
        <v>2</v>
      </c>
      <c r="R20" s="37">
        <v>2</v>
      </c>
      <c r="S20" s="37">
        <v>3</v>
      </c>
      <c r="T20" s="37">
        <v>3</v>
      </c>
      <c r="U20" s="37">
        <v>3</v>
      </c>
      <c r="V20" s="37">
        <v>2</v>
      </c>
      <c r="W20" s="37">
        <v>3</v>
      </c>
      <c r="X20" s="37">
        <v>3</v>
      </c>
      <c r="Y20" s="37">
        <v>3</v>
      </c>
      <c r="Z20" s="37">
        <v>3</v>
      </c>
      <c r="AA20" s="38">
        <v>1</v>
      </c>
      <c r="AB20" s="37">
        <v>3</v>
      </c>
      <c r="AC20" s="37">
        <v>2</v>
      </c>
      <c r="AD20" s="37">
        <v>3</v>
      </c>
      <c r="AE20" s="37">
        <v>2</v>
      </c>
      <c r="AF20" s="37">
        <v>3</v>
      </c>
      <c r="AG20" s="8"/>
      <c r="AJ20" s="101" t="s">
        <v>219</v>
      </c>
      <c r="AK20" s="102">
        <v>19</v>
      </c>
      <c r="AL20" s="102">
        <v>0</v>
      </c>
      <c r="AM20" s="102">
        <v>5</v>
      </c>
      <c r="AN20" s="103">
        <v>4</v>
      </c>
      <c r="AO20" s="104">
        <f t="shared" si="0"/>
        <v>28</v>
      </c>
      <c r="AQ20" s="101" t="s">
        <v>219</v>
      </c>
      <c r="AR20" s="98" t="e">
        <f>INDEX('[8]Score Analysis 2018'!$F$14:$F$67,MATCH('Visa Dataset 2018_CENSAD'!$AQ20,'[8]Score Analysis 2018'!$B$14:$B$67,0))</f>
        <v>#N/A</v>
      </c>
      <c r="AS20" s="98" t="e">
        <f>INDEX('[8]Score Analysis 2018'!$G$14:$G$67,MATCH('Visa Dataset 2018_CENSAD'!$AQ20,'[8]Score Analysis 2018'!$B$14:$B$67,0))</f>
        <v>#N/A</v>
      </c>
    </row>
    <row r="21" spans="1:45" x14ac:dyDescent="0.35">
      <c r="A21" s="8"/>
      <c r="B21" s="35" t="s">
        <v>126</v>
      </c>
      <c r="C21" s="36" t="s">
        <v>29</v>
      </c>
      <c r="D21" s="37">
        <v>1</v>
      </c>
      <c r="E21" s="37">
        <v>2</v>
      </c>
      <c r="F21" s="37">
        <v>2</v>
      </c>
      <c r="G21" s="37">
        <v>3</v>
      </c>
      <c r="H21" s="37">
        <v>3</v>
      </c>
      <c r="I21" s="37">
        <v>2</v>
      </c>
      <c r="J21" s="37">
        <v>3</v>
      </c>
      <c r="K21" s="37">
        <v>2</v>
      </c>
      <c r="L21" s="37"/>
      <c r="M21" s="37">
        <v>3</v>
      </c>
      <c r="N21" s="37">
        <v>3</v>
      </c>
      <c r="O21" s="37">
        <v>2</v>
      </c>
      <c r="P21" s="37">
        <v>1</v>
      </c>
      <c r="Q21" s="37">
        <v>2</v>
      </c>
      <c r="R21" s="37">
        <v>2</v>
      </c>
      <c r="S21" s="37">
        <v>3</v>
      </c>
      <c r="T21" s="37">
        <v>3</v>
      </c>
      <c r="U21" s="37">
        <v>3</v>
      </c>
      <c r="V21" s="37">
        <v>2</v>
      </c>
      <c r="W21" s="37">
        <v>3</v>
      </c>
      <c r="X21" s="37">
        <v>3</v>
      </c>
      <c r="Y21" s="37">
        <v>3</v>
      </c>
      <c r="Z21" s="37">
        <v>3</v>
      </c>
      <c r="AA21" s="38">
        <v>1</v>
      </c>
      <c r="AB21" s="37">
        <v>3</v>
      </c>
      <c r="AC21" s="37">
        <v>2</v>
      </c>
      <c r="AD21" s="37">
        <v>3</v>
      </c>
      <c r="AE21" s="37">
        <v>2</v>
      </c>
      <c r="AF21" s="37">
        <v>3</v>
      </c>
      <c r="AG21" s="8"/>
      <c r="AJ21" s="101" t="s">
        <v>26</v>
      </c>
      <c r="AK21" s="102">
        <v>0</v>
      </c>
      <c r="AL21" s="102">
        <v>9</v>
      </c>
      <c r="AM21" s="102">
        <v>0</v>
      </c>
      <c r="AN21" s="103">
        <v>19</v>
      </c>
      <c r="AO21" s="104">
        <f t="shared" si="0"/>
        <v>28</v>
      </c>
      <c r="AQ21" s="101" t="s">
        <v>26</v>
      </c>
      <c r="AR21" s="98">
        <f>INDEX('[8]Score Analysis 2018'!$F$14:$F$67,MATCH('Visa Dataset 2018_CENSAD'!$AQ21,'[8]Score Analysis 2018'!$B$14:$B$67,0))</f>
        <v>0.80000000000000016</v>
      </c>
      <c r="AS21" s="98">
        <f>INDEX('[8]Score Analysis 2018'!$G$14:$G$67,MATCH('Visa Dataset 2018_CENSAD'!$AQ21,'[8]Score Analysis 2018'!$B$14:$B$67,0))</f>
        <v>14</v>
      </c>
    </row>
    <row r="22" spans="1:45" x14ac:dyDescent="0.35">
      <c r="A22" s="8"/>
      <c r="B22" s="35" t="s">
        <v>128</v>
      </c>
      <c r="C22" s="36" t="s">
        <v>33</v>
      </c>
      <c r="D22" s="37">
        <v>1</v>
      </c>
      <c r="E22" s="37">
        <v>2</v>
      </c>
      <c r="F22" s="37">
        <v>2</v>
      </c>
      <c r="G22" s="37">
        <v>3</v>
      </c>
      <c r="H22" s="37">
        <v>3</v>
      </c>
      <c r="I22" s="37">
        <v>2</v>
      </c>
      <c r="J22" s="37">
        <v>3</v>
      </c>
      <c r="K22" s="37">
        <v>2</v>
      </c>
      <c r="L22" s="37">
        <v>3</v>
      </c>
      <c r="M22" s="37"/>
      <c r="N22" s="37">
        <v>3</v>
      </c>
      <c r="O22" s="37">
        <v>2</v>
      </c>
      <c r="P22" s="37">
        <v>3</v>
      </c>
      <c r="Q22" s="37">
        <v>2</v>
      </c>
      <c r="R22" s="37">
        <v>3</v>
      </c>
      <c r="S22" s="37">
        <v>3</v>
      </c>
      <c r="T22" s="37">
        <v>3</v>
      </c>
      <c r="U22" s="37">
        <v>3</v>
      </c>
      <c r="V22" s="37">
        <v>2</v>
      </c>
      <c r="W22" s="37">
        <v>3</v>
      </c>
      <c r="X22" s="37">
        <v>3</v>
      </c>
      <c r="Y22" s="37">
        <v>3</v>
      </c>
      <c r="Z22" s="37">
        <v>3</v>
      </c>
      <c r="AA22" s="38">
        <v>3</v>
      </c>
      <c r="AB22" s="37">
        <v>3</v>
      </c>
      <c r="AC22" s="37">
        <v>2</v>
      </c>
      <c r="AD22" s="37">
        <v>3</v>
      </c>
      <c r="AE22" s="37">
        <v>2</v>
      </c>
      <c r="AF22" s="37">
        <v>3</v>
      </c>
      <c r="AG22" s="8"/>
      <c r="AJ22" s="101" t="s">
        <v>29</v>
      </c>
      <c r="AK22" s="102">
        <v>0</v>
      </c>
      <c r="AL22" s="102">
        <v>0</v>
      </c>
      <c r="AM22" s="102">
        <v>13</v>
      </c>
      <c r="AN22" s="103">
        <v>15</v>
      </c>
      <c r="AO22" s="104">
        <f t="shared" si="0"/>
        <v>28</v>
      </c>
      <c r="AQ22" s="101" t="s">
        <v>29</v>
      </c>
      <c r="AR22" s="98">
        <f>INDEX('[8]Score Analysis 2018'!$F$14:$F$67,MATCH('Visa Dataset 2018_CENSAD'!$AQ22,'[8]Score Analysis 2018'!$B$14:$B$67,0))</f>
        <v>7.5471698113207544E-2</v>
      </c>
      <c r="AS22" s="98">
        <f>INDEX('[8]Score Analysis 2018'!$G$14:$G$67,MATCH('Visa Dataset 2018_CENSAD'!$AQ22,'[8]Score Analysis 2018'!$B$14:$B$67,0))</f>
        <v>48</v>
      </c>
    </row>
    <row r="23" spans="1:45" x14ac:dyDescent="0.35">
      <c r="A23" s="8"/>
      <c r="B23" s="35" t="s">
        <v>131</v>
      </c>
      <c r="C23" s="36" t="s">
        <v>215</v>
      </c>
      <c r="D23" s="37">
        <v>1</v>
      </c>
      <c r="E23" s="37">
        <v>1</v>
      </c>
      <c r="F23" s="37">
        <v>1</v>
      </c>
      <c r="G23" s="37">
        <v>3</v>
      </c>
      <c r="H23" s="37">
        <v>3</v>
      </c>
      <c r="I23" s="37">
        <v>2</v>
      </c>
      <c r="J23" s="37">
        <v>1</v>
      </c>
      <c r="K23" s="37">
        <v>2</v>
      </c>
      <c r="L23" s="37">
        <v>3</v>
      </c>
      <c r="M23" s="37">
        <v>3</v>
      </c>
      <c r="N23" s="37"/>
      <c r="O23" s="37">
        <v>1</v>
      </c>
      <c r="P23" s="37">
        <v>1</v>
      </c>
      <c r="Q23" s="37">
        <v>1</v>
      </c>
      <c r="R23" s="37">
        <v>1</v>
      </c>
      <c r="S23" s="37">
        <v>1</v>
      </c>
      <c r="T23" s="37">
        <v>3</v>
      </c>
      <c r="U23" s="37">
        <v>1</v>
      </c>
      <c r="V23" s="37">
        <v>1</v>
      </c>
      <c r="W23" s="37">
        <v>3</v>
      </c>
      <c r="X23" s="37">
        <v>1</v>
      </c>
      <c r="Y23" s="37">
        <v>1</v>
      </c>
      <c r="Z23" s="37">
        <v>3</v>
      </c>
      <c r="AA23" s="38">
        <v>1</v>
      </c>
      <c r="AB23" s="37">
        <v>1</v>
      </c>
      <c r="AC23" s="37">
        <v>2</v>
      </c>
      <c r="AD23" s="37">
        <v>3</v>
      </c>
      <c r="AE23" s="37">
        <v>1</v>
      </c>
      <c r="AF23" s="37">
        <v>1</v>
      </c>
      <c r="AG23" s="8"/>
      <c r="AJ23" s="101" t="s">
        <v>33</v>
      </c>
      <c r="AK23" s="102">
        <v>0</v>
      </c>
      <c r="AL23" s="102">
        <v>0</v>
      </c>
      <c r="AM23" s="102">
        <v>17</v>
      </c>
      <c r="AN23" s="103">
        <v>11</v>
      </c>
      <c r="AO23" s="104">
        <f t="shared" si="0"/>
        <v>28</v>
      </c>
      <c r="AQ23" s="101" t="s">
        <v>33</v>
      </c>
      <c r="AR23" s="98">
        <f>INDEX('[8]Score Analysis 2018'!$F$14:$F$67,MATCH('Visa Dataset 2018_CENSAD'!$AQ23,'[8]Score Analysis 2018'!$B$14:$B$67,0))</f>
        <v>3.3962264150943396E-2</v>
      </c>
      <c r="AS23" s="98">
        <f>INDEX('[8]Score Analysis 2018'!$G$14:$G$67,MATCH('Visa Dataset 2018_CENSAD'!$AQ23,'[8]Score Analysis 2018'!$B$14:$B$67,0))</f>
        <v>51</v>
      </c>
    </row>
    <row r="24" spans="1:45" x14ac:dyDescent="0.35">
      <c r="A24" s="8"/>
      <c r="B24" s="35" t="s">
        <v>132</v>
      </c>
      <c r="C24" s="36" t="s">
        <v>40</v>
      </c>
      <c r="D24" s="37">
        <v>1</v>
      </c>
      <c r="E24" s="37">
        <v>1</v>
      </c>
      <c r="F24" s="37">
        <v>1</v>
      </c>
      <c r="G24" s="37">
        <v>3</v>
      </c>
      <c r="H24" s="37">
        <v>3</v>
      </c>
      <c r="I24" s="37">
        <v>2</v>
      </c>
      <c r="J24" s="37">
        <v>1</v>
      </c>
      <c r="K24" s="37">
        <v>2</v>
      </c>
      <c r="L24" s="37">
        <v>3</v>
      </c>
      <c r="M24" s="37">
        <v>3</v>
      </c>
      <c r="N24" s="37">
        <v>1</v>
      </c>
      <c r="O24" s="37"/>
      <c r="P24" s="37">
        <v>1</v>
      </c>
      <c r="Q24" s="37">
        <v>1</v>
      </c>
      <c r="R24" s="37">
        <v>1</v>
      </c>
      <c r="S24" s="37">
        <v>1</v>
      </c>
      <c r="T24" s="37">
        <v>3</v>
      </c>
      <c r="U24" s="37">
        <v>1</v>
      </c>
      <c r="V24" s="37">
        <v>2</v>
      </c>
      <c r="W24" s="37">
        <v>3</v>
      </c>
      <c r="X24" s="37">
        <v>1</v>
      </c>
      <c r="Y24" s="37">
        <v>1</v>
      </c>
      <c r="Z24" s="37">
        <v>3</v>
      </c>
      <c r="AA24" s="38">
        <v>1</v>
      </c>
      <c r="AB24" s="37">
        <v>1</v>
      </c>
      <c r="AC24" s="37">
        <v>2</v>
      </c>
      <c r="AD24" s="37">
        <v>3</v>
      </c>
      <c r="AE24" s="37">
        <v>1</v>
      </c>
      <c r="AF24" s="37">
        <v>3</v>
      </c>
      <c r="AG24" s="8"/>
      <c r="AJ24" s="101" t="s">
        <v>215</v>
      </c>
      <c r="AK24" s="102">
        <v>16</v>
      </c>
      <c r="AL24" s="102">
        <v>0</v>
      </c>
      <c r="AM24" s="102">
        <v>7</v>
      </c>
      <c r="AN24" s="103">
        <v>5</v>
      </c>
      <c r="AO24" s="104">
        <f t="shared" si="0"/>
        <v>28</v>
      </c>
      <c r="AQ24" s="101" t="s">
        <v>215</v>
      </c>
      <c r="AR24" s="98" t="e">
        <f>INDEX('[8]Score Analysis 2018'!$F$14:$F$67,MATCH('Visa Dataset 2018_CENSAD'!$AQ24,'[8]Score Analysis 2018'!$B$14:$B$67,0))</f>
        <v>#N/A</v>
      </c>
      <c r="AS24" s="98" t="e">
        <f>INDEX('[8]Score Analysis 2018'!$G$14:$G$67,MATCH('Visa Dataset 2018_CENSAD'!$AQ24,'[8]Score Analysis 2018'!$B$14:$B$67,0))</f>
        <v>#N/A</v>
      </c>
    </row>
    <row r="25" spans="1:45" x14ac:dyDescent="0.35">
      <c r="A25" s="8"/>
      <c r="B25" s="35" t="s">
        <v>133</v>
      </c>
      <c r="C25" s="36" t="s">
        <v>42</v>
      </c>
      <c r="D25" s="37">
        <v>1</v>
      </c>
      <c r="E25" s="37">
        <v>1</v>
      </c>
      <c r="F25" s="37">
        <v>1</v>
      </c>
      <c r="G25" s="37">
        <v>3</v>
      </c>
      <c r="H25" s="37">
        <v>3</v>
      </c>
      <c r="I25" s="37">
        <v>2</v>
      </c>
      <c r="J25" s="37">
        <v>1</v>
      </c>
      <c r="K25" s="37">
        <v>2</v>
      </c>
      <c r="L25" s="37">
        <v>2</v>
      </c>
      <c r="M25" s="37">
        <v>3</v>
      </c>
      <c r="N25" s="37">
        <v>1</v>
      </c>
      <c r="O25" s="37">
        <v>1</v>
      </c>
      <c r="P25" s="37"/>
      <c r="Q25" s="37">
        <v>1</v>
      </c>
      <c r="R25" s="37">
        <v>2</v>
      </c>
      <c r="S25" s="37">
        <v>1</v>
      </c>
      <c r="T25" s="37">
        <v>3</v>
      </c>
      <c r="U25" s="37">
        <v>1</v>
      </c>
      <c r="V25" s="37">
        <v>2</v>
      </c>
      <c r="W25" s="37">
        <v>1</v>
      </c>
      <c r="X25" s="37">
        <v>1</v>
      </c>
      <c r="Y25" s="37">
        <v>1</v>
      </c>
      <c r="Z25" s="37">
        <v>3</v>
      </c>
      <c r="AA25" s="38">
        <v>1</v>
      </c>
      <c r="AB25" s="37">
        <v>1</v>
      </c>
      <c r="AC25" s="37">
        <v>2</v>
      </c>
      <c r="AD25" s="37">
        <v>3</v>
      </c>
      <c r="AE25" s="37">
        <v>1</v>
      </c>
      <c r="AF25" s="37">
        <v>1</v>
      </c>
      <c r="AG25" s="8"/>
      <c r="AJ25" s="101" t="s">
        <v>40</v>
      </c>
      <c r="AK25" s="102">
        <v>15</v>
      </c>
      <c r="AL25" s="102">
        <v>4</v>
      </c>
      <c r="AM25" s="102">
        <v>1</v>
      </c>
      <c r="AN25" s="103">
        <v>8</v>
      </c>
      <c r="AO25" s="104">
        <f t="shared" si="0"/>
        <v>28</v>
      </c>
      <c r="AQ25" s="101" t="s">
        <v>40</v>
      </c>
      <c r="AR25" s="98">
        <f>INDEX('[8]Score Analysis 2018'!$F$14:$F$67,MATCH('Visa Dataset 2018_CENSAD'!$AQ25,'[8]Score Analysis 2018'!$B$14:$B$67,0))</f>
        <v>0.84905660377358494</v>
      </c>
      <c r="AS25" s="98">
        <f>INDEX('[8]Score Analysis 2018'!$G$14:$G$67,MATCH('Visa Dataset 2018_CENSAD'!$AQ25,'[8]Score Analysis 2018'!$B$14:$B$67,0))</f>
        <v>7</v>
      </c>
    </row>
    <row r="26" spans="1:45" x14ac:dyDescent="0.35">
      <c r="A26" s="8"/>
      <c r="B26" s="35" t="s">
        <v>134</v>
      </c>
      <c r="C26" s="36" t="s">
        <v>218</v>
      </c>
      <c r="D26" s="37">
        <v>1</v>
      </c>
      <c r="E26" s="37">
        <v>1</v>
      </c>
      <c r="F26" s="37">
        <v>1</v>
      </c>
      <c r="G26" s="37">
        <v>3</v>
      </c>
      <c r="H26" s="37">
        <v>3</v>
      </c>
      <c r="I26" s="37">
        <v>2</v>
      </c>
      <c r="J26" s="37">
        <v>1</v>
      </c>
      <c r="K26" s="37">
        <v>2</v>
      </c>
      <c r="L26" s="37">
        <v>3</v>
      </c>
      <c r="M26" s="37">
        <v>3</v>
      </c>
      <c r="N26" s="37">
        <v>1</v>
      </c>
      <c r="O26" s="37">
        <v>1</v>
      </c>
      <c r="P26" s="37">
        <v>1</v>
      </c>
      <c r="Q26" s="37"/>
      <c r="R26" s="37">
        <v>2</v>
      </c>
      <c r="S26" s="37">
        <v>1</v>
      </c>
      <c r="T26" s="37">
        <v>3</v>
      </c>
      <c r="U26" s="37">
        <v>1</v>
      </c>
      <c r="V26" s="37">
        <v>2</v>
      </c>
      <c r="W26" s="37">
        <v>3</v>
      </c>
      <c r="X26" s="37">
        <v>1</v>
      </c>
      <c r="Y26" s="37">
        <v>1</v>
      </c>
      <c r="Z26" s="37">
        <v>1</v>
      </c>
      <c r="AA26" s="38">
        <v>1</v>
      </c>
      <c r="AB26" s="37">
        <v>1</v>
      </c>
      <c r="AC26" s="37">
        <v>2</v>
      </c>
      <c r="AD26" s="37">
        <v>3</v>
      </c>
      <c r="AE26" s="37">
        <v>1</v>
      </c>
      <c r="AF26" s="37">
        <v>1</v>
      </c>
      <c r="AG26" s="8"/>
      <c r="AJ26" s="101" t="s">
        <v>42</v>
      </c>
      <c r="AK26" s="102">
        <v>16</v>
      </c>
      <c r="AL26" s="102">
        <v>0</v>
      </c>
      <c r="AM26" s="102">
        <v>6</v>
      </c>
      <c r="AN26" s="103">
        <v>6</v>
      </c>
      <c r="AO26" s="104">
        <f t="shared" si="0"/>
        <v>28</v>
      </c>
      <c r="AQ26" s="101" t="s">
        <v>42</v>
      </c>
      <c r="AR26" s="98">
        <f>INDEX('[8]Score Analysis 2018'!$F$14:$F$67,MATCH('Visa Dataset 2018_CENSAD'!$AQ26,'[8]Score Analysis 2018'!$B$14:$B$67,0))</f>
        <v>0.37735849056603776</v>
      </c>
      <c r="AS26" s="98">
        <f>INDEX('[8]Score Analysis 2018'!$G$14:$G$67,MATCH('Visa Dataset 2018_CENSAD'!$AQ26,'[8]Score Analysis 2018'!$B$14:$B$67,0))</f>
        <v>27</v>
      </c>
    </row>
    <row r="27" spans="1:45" x14ac:dyDescent="0.35">
      <c r="A27" s="8"/>
      <c r="B27" s="35" t="s">
        <v>135</v>
      </c>
      <c r="C27" s="36" t="s">
        <v>45</v>
      </c>
      <c r="D27" s="37">
        <v>1</v>
      </c>
      <c r="E27" s="37">
        <v>2</v>
      </c>
      <c r="F27" s="37">
        <v>2</v>
      </c>
      <c r="G27" s="37">
        <v>3</v>
      </c>
      <c r="H27" s="37">
        <v>3</v>
      </c>
      <c r="I27" s="37">
        <v>2</v>
      </c>
      <c r="J27" s="37">
        <v>3</v>
      </c>
      <c r="K27" s="37">
        <v>2</v>
      </c>
      <c r="L27" s="37">
        <v>3</v>
      </c>
      <c r="M27" s="37">
        <v>3</v>
      </c>
      <c r="N27" s="37">
        <v>1</v>
      </c>
      <c r="O27" s="37">
        <v>1</v>
      </c>
      <c r="P27" s="37">
        <v>3</v>
      </c>
      <c r="Q27" s="37">
        <v>2</v>
      </c>
      <c r="R27" s="37"/>
      <c r="S27" s="37">
        <v>3</v>
      </c>
      <c r="T27" s="37">
        <v>3</v>
      </c>
      <c r="U27" s="37">
        <v>3</v>
      </c>
      <c r="V27" s="37">
        <v>2</v>
      </c>
      <c r="W27" s="37">
        <v>3</v>
      </c>
      <c r="X27" s="37">
        <v>3</v>
      </c>
      <c r="Y27" s="37">
        <v>2</v>
      </c>
      <c r="Z27" s="37">
        <v>3</v>
      </c>
      <c r="AA27" s="38">
        <v>1</v>
      </c>
      <c r="AB27" s="37">
        <v>2</v>
      </c>
      <c r="AC27" s="37">
        <v>2</v>
      </c>
      <c r="AD27" s="37">
        <v>2</v>
      </c>
      <c r="AE27" s="37">
        <v>2</v>
      </c>
      <c r="AF27" s="37">
        <v>3</v>
      </c>
      <c r="AG27" s="8"/>
      <c r="AJ27" s="101" t="s">
        <v>218</v>
      </c>
      <c r="AK27" s="102">
        <v>14</v>
      </c>
      <c r="AL27" s="102">
        <v>5</v>
      </c>
      <c r="AM27" s="102">
        <v>0</v>
      </c>
      <c r="AN27" s="103">
        <v>9</v>
      </c>
      <c r="AO27" s="104">
        <f t="shared" si="0"/>
        <v>28</v>
      </c>
      <c r="AQ27" s="101" t="s">
        <v>218</v>
      </c>
      <c r="AR27" s="98" t="e">
        <f>INDEX('[8]Score Analysis 2018'!$F$14:$F$67,MATCH('Visa Dataset 2018_CENSAD'!$AQ27,'[8]Score Analysis 2018'!$B$14:$B$67,0))</f>
        <v>#N/A</v>
      </c>
      <c r="AS27" s="98" t="e">
        <f>INDEX('[8]Score Analysis 2018'!$G$14:$G$67,MATCH('Visa Dataset 2018_CENSAD'!$AQ27,'[8]Score Analysis 2018'!$B$14:$B$67,0))</f>
        <v>#N/A</v>
      </c>
    </row>
    <row r="28" spans="1:45" x14ac:dyDescent="0.35">
      <c r="A28" s="8"/>
      <c r="B28" s="35" t="s">
        <v>137</v>
      </c>
      <c r="C28" s="36" t="s">
        <v>49</v>
      </c>
      <c r="D28" s="37">
        <v>1</v>
      </c>
      <c r="E28" s="37">
        <v>1</v>
      </c>
      <c r="F28" s="37">
        <v>1</v>
      </c>
      <c r="G28" s="37">
        <v>1</v>
      </c>
      <c r="H28" s="37">
        <v>3</v>
      </c>
      <c r="I28" s="37">
        <v>2</v>
      </c>
      <c r="J28" s="37">
        <v>1</v>
      </c>
      <c r="K28" s="37">
        <v>2</v>
      </c>
      <c r="L28" s="37">
        <v>3</v>
      </c>
      <c r="M28" s="37">
        <v>3</v>
      </c>
      <c r="N28" s="37">
        <v>1</v>
      </c>
      <c r="O28" s="37">
        <v>1</v>
      </c>
      <c r="P28" s="37">
        <v>1</v>
      </c>
      <c r="Q28" s="37">
        <v>1</v>
      </c>
      <c r="R28" s="37">
        <v>2</v>
      </c>
      <c r="S28" s="37"/>
      <c r="T28" s="37">
        <v>3</v>
      </c>
      <c r="U28" s="37">
        <v>1</v>
      </c>
      <c r="V28" s="37">
        <v>2</v>
      </c>
      <c r="W28" s="37">
        <v>3</v>
      </c>
      <c r="X28" s="37">
        <v>1</v>
      </c>
      <c r="Y28" s="37">
        <v>1</v>
      </c>
      <c r="Z28" s="37">
        <v>3</v>
      </c>
      <c r="AA28" s="38">
        <v>1</v>
      </c>
      <c r="AB28" s="37">
        <v>1</v>
      </c>
      <c r="AC28" s="37">
        <v>2</v>
      </c>
      <c r="AD28" s="37">
        <v>3</v>
      </c>
      <c r="AE28" s="37">
        <v>1</v>
      </c>
      <c r="AF28" s="37">
        <v>3</v>
      </c>
      <c r="AG28" s="8"/>
      <c r="AJ28" s="101" t="s">
        <v>45</v>
      </c>
      <c r="AK28" s="102">
        <v>2</v>
      </c>
      <c r="AL28" s="102">
        <v>9</v>
      </c>
      <c r="AM28" s="102">
        <v>1</v>
      </c>
      <c r="AN28" s="103">
        <v>16</v>
      </c>
      <c r="AO28" s="104">
        <f t="shared" si="0"/>
        <v>28</v>
      </c>
      <c r="AQ28" s="101" t="s">
        <v>45</v>
      </c>
      <c r="AR28" s="98">
        <f>INDEX('[8]Score Analysis 2018'!$F$14:$F$67,MATCH('Visa Dataset 2018_CENSAD'!$AQ28,'[8]Score Analysis 2018'!$B$14:$B$67,0))</f>
        <v>0.83773584905660392</v>
      </c>
      <c r="AS28" s="98">
        <f>INDEX('[8]Score Analysis 2018'!$G$14:$G$67,MATCH('Visa Dataset 2018_CENSAD'!$AQ28,'[8]Score Analysis 2018'!$B$14:$B$67,0))</f>
        <v>9</v>
      </c>
    </row>
    <row r="29" spans="1:45" x14ac:dyDescent="0.35">
      <c r="A29" s="8"/>
      <c r="B29" s="35" t="s">
        <v>138</v>
      </c>
      <c r="C29" s="36" t="s">
        <v>51</v>
      </c>
      <c r="D29" s="37">
        <v>1</v>
      </c>
      <c r="E29" s="37">
        <v>2</v>
      </c>
      <c r="F29" s="37">
        <v>2</v>
      </c>
      <c r="G29" s="37">
        <v>3</v>
      </c>
      <c r="H29" s="37">
        <v>3</v>
      </c>
      <c r="I29" s="37">
        <v>2</v>
      </c>
      <c r="J29" s="37">
        <v>3</v>
      </c>
      <c r="K29" s="37">
        <v>2</v>
      </c>
      <c r="L29" s="37">
        <v>2</v>
      </c>
      <c r="M29" s="37">
        <v>3</v>
      </c>
      <c r="N29" s="37">
        <v>3</v>
      </c>
      <c r="O29" s="37">
        <v>2</v>
      </c>
      <c r="P29" s="37">
        <v>3</v>
      </c>
      <c r="Q29" s="37">
        <v>2</v>
      </c>
      <c r="R29" s="37">
        <v>2</v>
      </c>
      <c r="S29" s="37">
        <v>3</v>
      </c>
      <c r="T29" s="37"/>
      <c r="U29" s="37">
        <v>3</v>
      </c>
      <c r="V29" s="37">
        <v>1</v>
      </c>
      <c r="W29" s="37">
        <v>3</v>
      </c>
      <c r="X29" s="37">
        <v>3</v>
      </c>
      <c r="Y29" s="37">
        <v>3</v>
      </c>
      <c r="Z29" s="37">
        <v>3</v>
      </c>
      <c r="AA29" s="38">
        <v>3</v>
      </c>
      <c r="AB29" s="37">
        <v>3</v>
      </c>
      <c r="AC29" s="37">
        <v>2</v>
      </c>
      <c r="AD29" s="37">
        <v>3</v>
      </c>
      <c r="AE29" s="37">
        <v>2</v>
      </c>
      <c r="AF29" s="37">
        <v>1</v>
      </c>
      <c r="AG29" s="8"/>
      <c r="AJ29" s="101" t="s">
        <v>49</v>
      </c>
      <c r="AK29" s="102">
        <v>14</v>
      </c>
      <c r="AL29" s="102">
        <v>0</v>
      </c>
      <c r="AM29" s="102">
        <v>8</v>
      </c>
      <c r="AN29" s="103">
        <v>6</v>
      </c>
      <c r="AO29" s="104">
        <f t="shared" si="0"/>
        <v>28</v>
      </c>
      <c r="AQ29" s="101" t="s">
        <v>49</v>
      </c>
      <c r="AR29" s="98">
        <f>INDEX('[8]Score Analysis 2018'!$F$14:$F$67,MATCH('Visa Dataset 2018_CENSAD'!$AQ29,'[8]Score Analysis 2018'!$B$14:$B$67,0))</f>
        <v>0.26415094339622641</v>
      </c>
      <c r="AS29" s="98">
        <f>INDEX('[8]Score Analysis 2018'!$G$14:$G$67,MATCH('Visa Dataset 2018_CENSAD'!$AQ29,'[8]Score Analysis 2018'!$B$14:$B$67,0))</f>
        <v>35</v>
      </c>
    </row>
    <row r="30" spans="1:45" x14ac:dyDescent="0.35">
      <c r="A30" s="8"/>
      <c r="B30" s="35" t="s">
        <v>141</v>
      </c>
      <c r="C30" s="36" t="s">
        <v>57</v>
      </c>
      <c r="D30" s="37">
        <v>1</v>
      </c>
      <c r="E30" s="37">
        <v>1</v>
      </c>
      <c r="F30" s="37">
        <v>1</v>
      </c>
      <c r="G30" s="37">
        <v>3</v>
      </c>
      <c r="H30" s="37">
        <v>1</v>
      </c>
      <c r="I30" s="37">
        <v>2</v>
      </c>
      <c r="J30" s="37">
        <v>1</v>
      </c>
      <c r="K30" s="37">
        <v>2</v>
      </c>
      <c r="L30" s="37">
        <v>3</v>
      </c>
      <c r="M30" s="37">
        <v>3</v>
      </c>
      <c r="N30" s="37">
        <v>1</v>
      </c>
      <c r="O30" s="37">
        <v>1</v>
      </c>
      <c r="P30" s="37">
        <v>1</v>
      </c>
      <c r="Q30" s="37">
        <v>1</v>
      </c>
      <c r="R30" s="37">
        <v>2</v>
      </c>
      <c r="S30" s="37">
        <v>1</v>
      </c>
      <c r="T30" s="37">
        <v>3</v>
      </c>
      <c r="U30" s="37"/>
      <c r="V30" s="37">
        <v>1</v>
      </c>
      <c r="W30" s="37">
        <v>1</v>
      </c>
      <c r="X30" s="37">
        <v>1</v>
      </c>
      <c r="Y30" s="37">
        <v>1</v>
      </c>
      <c r="Z30" s="37">
        <v>3</v>
      </c>
      <c r="AA30" s="38">
        <v>1</v>
      </c>
      <c r="AB30" s="37">
        <v>1</v>
      </c>
      <c r="AC30" s="37">
        <v>2</v>
      </c>
      <c r="AD30" s="37">
        <v>3</v>
      </c>
      <c r="AE30" s="37">
        <v>1</v>
      </c>
      <c r="AF30" s="37">
        <v>1</v>
      </c>
      <c r="AG30" s="8"/>
      <c r="AJ30" s="101" t="s">
        <v>51</v>
      </c>
      <c r="AK30" s="102">
        <v>1</v>
      </c>
      <c r="AL30" s="102">
        <v>0</v>
      </c>
      <c r="AM30" s="102">
        <v>15</v>
      </c>
      <c r="AN30" s="103">
        <v>12</v>
      </c>
      <c r="AO30" s="104">
        <f t="shared" si="0"/>
        <v>28</v>
      </c>
      <c r="AQ30" s="101" t="s">
        <v>51</v>
      </c>
      <c r="AR30" s="98">
        <f>INDEX('[8]Score Analysis 2018'!$F$14:$F$67,MATCH('Visa Dataset 2018_CENSAD'!$AQ30,'[8]Score Analysis 2018'!$B$14:$B$67,0))</f>
        <v>1.8867924528301886E-2</v>
      </c>
      <c r="AS30" s="98">
        <f>INDEX('[8]Score Analysis 2018'!$G$14:$G$67,MATCH('Visa Dataset 2018_CENSAD'!$AQ30,'[8]Score Analysis 2018'!$B$14:$B$67,0))</f>
        <v>52</v>
      </c>
    </row>
    <row r="31" spans="1:45" x14ac:dyDescent="0.35">
      <c r="A31" s="8"/>
      <c r="B31" s="35" t="s">
        <v>142</v>
      </c>
      <c r="C31" s="36" t="s">
        <v>59</v>
      </c>
      <c r="D31" s="37">
        <v>1</v>
      </c>
      <c r="E31" s="37">
        <v>1</v>
      </c>
      <c r="F31" s="37">
        <v>1</v>
      </c>
      <c r="G31" s="37">
        <v>3</v>
      </c>
      <c r="H31" s="37">
        <v>1</v>
      </c>
      <c r="I31" s="37">
        <v>2</v>
      </c>
      <c r="J31" s="37">
        <v>1</v>
      </c>
      <c r="K31" s="37">
        <v>2</v>
      </c>
      <c r="L31" s="37">
        <v>3</v>
      </c>
      <c r="M31" s="37">
        <v>3</v>
      </c>
      <c r="N31" s="37">
        <v>1</v>
      </c>
      <c r="O31" s="37">
        <v>2</v>
      </c>
      <c r="P31" s="37">
        <v>1</v>
      </c>
      <c r="Q31" s="37">
        <v>2</v>
      </c>
      <c r="R31" s="37">
        <v>2</v>
      </c>
      <c r="S31" s="37">
        <v>3</v>
      </c>
      <c r="T31" s="37">
        <v>3</v>
      </c>
      <c r="U31" s="37">
        <v>1</v>
      </c>
      <c r="V31" s="37"/>
      <c r="W31" s="37">
        <v>3</v>
      </c>
      <c r="X31" s="37">
        <v>1</v>
      </c>
      <c r="Y31" s="37">
        <v>3</v>
      </c>
      <c r="Z31" s="37">
        <v>3</v>
      </c>
      <c r="AA31" s="38">
        <v>1</v>
      </c>
      <c r="AB31" s="37">
        <v>1</v>
      </c>
      <c r="AC31" s="37">
        <v>2</v>
      </c>
      <c r="AD31" s="37">
        <v>3</v>
      </c>
      <c r="AE31" s="37">
        <v>1</v>
      </c>
      <c r="AF31" s="37">
        <v>1</v>
      </c>
      <c r="AG31" s="8"/>
      <c r="AJ31" s="101" t="s">
        <v>57</v>
      </c>
      <c r="AK31" s="102">
        <v>18</v>
      </c>
      <c r="AL31" s="102">
        <v>0</v>
      </c>
      <c r="AM31" s="102">
        <v>6</v>
      </c>
      <c r="AN31" s="103">
        <v>4</v>
      </c>
      <c r="AO31" s="104">
        <f t="shared" si="0"/>
        <v>28</v>
      </c>
      <c r="AQ31" s="101" t="s">
        <v>57</v>
      </c>
      <c r="AR31" s="98">
        <f>INDEX('[8]Score Analysis 2018'!$F$14:$F$67,MATCH('Visa Dataset 2018_CENSAD'!$AQ31,'[8]Score Analysis 2018'!$B$14:$B$67,0))</f>
        <v>0.39245283018867927</v>
      </c>
      <c r="AS31" s="98">
        <f>INDEX('[8]Score Analysis 2018'!$G$14:$G$67,MATCH('Visa Dataset 2018_CENSAD'!$AQ31,'[8]Score Analysis 2018'!$B$14:$B$67,0))</f>
        <v>26</v>
      </c>
    </row>
    <row r="32" spans="1:45" x14ac:dyDescent="0.35">
      <c r="A32" s="8"/>
      <c r="B32" s="35" t="s">
        <v>144</v>
      </c>
      <c r="C32" s="36" t="s">
        <v>63</v>
      </c>
      <c r="D32" s="37">
        <v>1</v>
      </c>
      <c r="E32" s="37">
        <v>3</v>
      </c>
      <c r="F32" s="37">
        <v>3</v>
      </c>
      <c r="G32" s="37">
        <v>3</v>
      </c>
      <c r="H32" s="37">
        <v>3</v>
      </c>
      <c r="I32" s="37">
        <v>2</v>
      </c>
      <c r="J32" s="37">
        <v>1</v>
      </c>
      <c r="K32" s="37">
        <v>2</v>
      </c>
      <c r="L32" s="37">
        <v>3</v>
      </c>
      <c r="M32" s="37">
        <v>3</v>
      </c>
      <c r="N32" s="37">
        <v>1</v>
      </c>
      <c r="O32" s="37">
        <v>3</v>
      </c>
      <c r="P32" s="37">
        <v>1</v>
      </c>
      <c r="Q32" s="37">
        <v>2</v>
      </c>
      <c r="R32" s="37">
        <v>2</v>
      </c>
      <c r="S32" s="37">
        <v>3</v>
      </c>
      <c r="T32" s="37">
        <v>3</v>
      </c>
      <c r="U32" s="37">
        <v>1</v>
      </c>
      <c r="V32" s="37">
        <v>2</v>
      </c>
      <c r="W32" s="37"/>
      <c r="X32" s="37">
        <v>1</v>
      </c>
      <c r="Y32" s="37">
        <v>3</v>
      </c>
      <c r="Z32" s="37">
        <v>1</v>
      </c>
      <c r="AA32" s="38">
        <v>1</v>
      </c>
      <c r="AB32" s="37">
        <v>3</v>
      </c>
      <c r="AC32" s="37">
        <v>2</v>
      </c>
      <c r="AD32" s="37">
        <v>3</v>
      </c>
      <c r="AE32" s="37">
        <v>2</v>
      </c>
      <c r="AF32" s="37">
        <v>1</v>
      </c>
      <c r="AG32" s="8"/>
      <c r="AJ32" s="101" t="s">
        <v>59</v>
      </c>
      <c r="AK32" s="102">
        <v>6</v>
      </c>
      <c r="AL32" s="102">
        <v>6</v>
      </c>
      <c r="AM32" s="102">
        <v>0</v>
      </c>
      <c r="AN32" s="103">
        <v>16</v>
      </c>
      <c r="AO32" s="104">
        <f t="shared" si="0"/>
        <v>28</v>
      </c>
      <c r="AQ32" s="101" t="s">
        <v>59</v>
      </c>
      <c r="AR32" s="98">
        <f>INDEX('[8]Score Analysis 2018'!$F$14:$F$67,MATCH('Visa Dataset 2018_CENSAD'!$AQ32,'[8]Score Analysis 2018'!$B$14:$B$67,0))</f>
        <v>0.83018867924528306</v>
      </c>
      <c r="AS32" s="98">
        <f>INDEX('[8]Score Analysis 2018'!$G$14:$G$67,MATCH('Visa Dataset 2018_CENSAD'!$AQ32,'[8]Score Analysis 2018'!$B$14:$B$67,0))</f>
        <v>11</v>
      </c>
    </row>
    <row r="33" spans="1:45" x14ac:dyDescent="0.35">
      <c r="A33" s="8"/>
      <c r="B33" s="35" t="s">
        <v>147</v>
      </c>
      <c r="C33" s="36" t="s">
        <v>69</v>
      </c>
      <c r="D33" s="37">
        <v>1</v>
      </c>
      <c r="E33" s="37">
        <v>1</v>
      </c>
      <c r="F33" s="37">
        <v>1</v>
      </c>
      <c r="G33" s="37">
        <v>1</v>
      </c>
      <c r="H33" s="37">
        <v>1</v>
      </c>
      <c r="I33" s="37">
        <v>2</v>
      </c>
      <c r="J33" s="37">
        <v>1</v>
      </c>
      <c r="K33" s="37">
        <v>2</v>
      </c>
      <c r="L33" s="37">
        <v>3</v>
      </c>
      <c r="M33" s="37">
        <v>3</v>
      </c>
      <c r="N33" s="37">
        <v>1</v>
      </c>
      <c r="O33" s="37">
        <v>1</v>
      </c>
      <c r="P33" s="37">
        <v>1</v>
      </c>
      <c r="Q33" s="37">
        <v>1</v>
      </c>
      <c r="R33" s="37">
        <v>2</v>
      </c>
      <c r="S33" s="37">
        <v>1</v>
      </c>
      <c r="T33" s="37">
        <v>3</v>
      </c>
      <c r="U33" s="37">
        <v>1</v>
      </c>
      <c r="V33" s="37">
        <v>1</v>
      </c>
      <c r="W33" s="37">
        <v>1</v>
      </c>
      <c r="X33" s="37"/>
      <c r="Y33" s="37">
        <v>1</v>
      </c>
      <c r="Z33" s="37">
        <v>3</v>
      </c>
      <c r="AA33" s="38">
        <v>1</v>
      </c>
      <c r="AB33" s="37">
        <v>1</v>
      </c>
      <c r="AC33" s="37">
        <v>2</v>
      </c>
      <c r="AD33" s="37">
        <v>3</v>
      </c>
      <c r="AE33" s="37">
        <v>1</v>
      </c>
      <c r="AF33" s="37">
        <v>1</v>
      </c>
      <c r="AG33" s="8"/>
      <c r="AJ33" s="101" t="s">
        <v>63</v>
      </c>
      <c r="AK33" s="102">
        <v>6</v>
      </c>
      <c r="AL33" s="102">
        <v>0</v>
      </c>
      <c r="AM33" s="102">
        <v>12</v>
      </c>
      <c r="AN33" s="103">
        <v>10</v>
      </c>
      <c r="AO33" s="104">
        <f t="shared" si="0"/>
        <v>28</v>
      </c>
      <c r="AQ33" s="101" t="s">
        <v>63</v>
      </c>
      <c r="AR33" s="98">
        <f>INDEX('[8]Score Analysis 2018'!$F$14:$F$67,MATCH('Visa Dataset 2018_CENSAD'!$AQ33,'[8]Score Analysis 2018'!$B$14:$B$67,0))</f>
        <v>0.16981132075471697</v>
      </c>
      <c r="AS33" s="98">
        <f>INDEX('[8]Score Analysis 2018'!$G$14:$G$67,MATCH('Visa Dataset 2018_CENSAD'!$AQ33,'[8]Score Analysis 2018'!$B$14:$B$67,0))</f>
        <v>40</v>
      </c>
    </row>
    <row r="34" spans="1:45" x14ac:dyDescent="0.35">
      <c r="A34" s="8"/>
      <c r="B34" s="35" t="s">
        <v>148</v>
      </c>
      <c r="C34" s="36" t="s">
        <v>71</v>
      </c>
      <c r="D34" s="37">
        <v>1</v>
      </c>
      <c r="E34" s="37">
        <v>1</v>
      </c>
      <c r="F34" s="37">
        <v>1</v>
      </c>
      <c r="G34" s="37">
        <v>3</v>
      </c>
      <c r="H34" s="37">
        <v>1</v>
      </c>
      <c r="I34" s="37">
        <v>2</v>
      </c>
      <c r="J34" s="37">
        <v>1</v>
      </c>
      <c r="K34" s="37">
        <v>2</v>
      </c>
      <c r="L34" s="37">
        <v>3</v>
      </c>
      <c r="M34" s="37">
        <v>3</v>
      </c>
      <c r="N34" s="37">
        <v>1</v>
      </c>
      <c r="O34" s="37">
        <v>1</v>
      </c>
      <c r="P34" s="37">
        <v>1</v>
      </c>
      <c r="Q34" s="37">
        <v>1</v>
      </c>
      <c r="R34" s="37">
        <v>2</v>
      </c>
      <c r="S34" s="37">
        <v>1</v>
      </c>
      <c r="T34" s="37">
        <v>3</v>
      </c>
      <c r="U34" s="37">
        <v>1</v>
      </c>
      <c r="V34" s="37">
        <v>2</v>
      </c>
      <c r="W34" s="37">
        <v>3</v>
      </c>
      <c r="X34" s="37">
        <v>1</v>
      </c>
      <c r="Y34" s="37"/>
      <c r="Z34" s="37">
        <v>3</v>
      </c>
      <c r="AA34" s="38">
        <v>1</v>
      </c>
      <c r="AB34" s="37">
        <v>1</v>
      </c>
      <c r="AC34" s="37">
        <v>2</v>
      </c>
      <c r="AD34" s="37">
        <v>3</v>
      </c>
      <c r="AE34" s="37">
        <v>1</v>
      </c>
      <c r="AF34" s="37">
        <v>3</v>
      </c>
      <c r="AG34" s="8"/>
      <c r="AJ34" s="101" t="s">
        <v>69</v>
      </c>
      <c r="AK34" s="102">
        <v>18</v>
      </c>
      <c r="AL34" s="102">
        <v>0</v>
      </c>
      <c r="AM34" s="102">
        <v>5</v>
      </c>
      <c r="AN34" s="103">
        <v>5</v>
      </c>
      <c r="AO34" s="104">
        <f t="shared" si="0"/>
        <v>28</v>
      </c>
      <c r="AQ34" s="101" t="s">
        <v>69</v>
      </c>
      <c r="AR34" s="98">
        <f>INDEX('[8]Score Analysis 2018'!$F$14:$F$67,MATCH('Visa Dataset 2018_CENSAD'!$AQ34,'[8]Score Analysis 2018'!$B$14:$B$67,0))</f>
        <v>0.33962264150943394</v>
      </c>
      <c r="AS34" s="98">
        <f>INDEX('[8]Score Analysis 2018'!$G$14:$G$67,MATCH('Visa Dataset 2018_CENSAD'!$AQ34,'[8]Score Analysis 2018'!$B$14:$B$67,0))</f>
        <v>28</v>
      </c>
    </row>
    <row r="35" spans="1:45" x14ac:dyDescent="0.35">
      <c r="A35" s="8"/>
      <c r="B35" s="35" t="s">
        <v>150</v>
      </c>
      <c r="C35" s="36" t="s">
        <v>217</v>
      </c>
      <c r="D35" s="37">
        <v>1</v>
      </c>
      <c r="E35" s="37">
        <v>2</v>
      </c>
      <c r="F35" s="37">
        <v>2</v>
      </c>
      <c r="G35" s="37">
        <v>3</v>
      </c>
      <c r="H35" s="37">
        <v>3</v>
      </c>
      <c r="I35" s="37">
        <v>2</v>
      </c>
      <c r="J35" s="37">
        <v>3</v>
      </c>
      <c r="K35" s="37">
        <v>2</v>
      </c>
      <c r="L35" s="37">
        <v>2</v>
      </c>
      <c r="M35" s="37">
        <v>3</v>
      </c>
      <c r="N35" s="37">
        <v>3</v>
      </c>
      <c r="O35" s="37">
        <v>2</v>
      </c>
      <c r="P35" s="37">
        <v>3</v>
      </c>
      <c r="Q35" s="37">
        <v>2</v>
      </c>
      <c r="R35" s="37">
        <v>2</v>
      </c>
      <c r="S35" s="37">
        <v>3</v>
      </c>
      <c r="T35" s="37">
        <v>3</v>
      </c>
      <c r="U35" s="37">
        <v>3</v>
      </c>
      <c r="V35" s="37">
        <v>2</v>
      </c>
      <c r="W35" s="37">
        <v>3</v>
      </c>
      <c r="X35" s="37">
        <v>3</v>
      </c>
      <c r="Y35" s="37">
        <v>3</v>
      </c>
      <c r="Z35" s="37"/>
      <c r="AA35" s="38">
        <v>3</v>
      </c>
      <c r="AB35" s="37">
        <v>3</v>
      </c>
      <c r="AC35" s="37">
        <v>2</v>
      </c>
      <c r="AD35" s="37">
        <v>3</v>
      </c>
      <c r="AE35" s="37">
        <v>2</v>
      </c>
      <c r="AF35" s="37">
        <v>3</v>
      </c>
      <c r="AG35" s="8"/>
      <c r="AJ35" s="101" t="s">
        <v>71</v>
      </c>
      <c r="AK35" s="102">
        <v>15</v>
      </c>
      <c r="AL35" s="102">
        <v>1</v>
      </c>
      <c r="AM35" s="102">
        <v>8</v>
      </c>
      <c r="AN35" s="103">
        <v>4</v>
      </c>
      <c r="AO35" s="104">
        <f t="shared" si="0"/>
        <v>28</v>
      </c>
      <c r="AQ35" s="101" t="s">
        <v>71</v>
      </c>
      <c r="AR35" s="98">
        <f>INDEX('[8]Score Analysis 2018'!$F$14:$F$67,MATCH('Visa Dataset 2018_CENSAD'!$AQ35,'[8]Score Analysis 2018'!$B$14:$B$67,0))</f>
        <v>0.33584905660377362</v>
      </c>
      <c r="AS35" s="98">
        <f>INDEX('[8]Score Analysis 2018'!$G$14:$G$67,MATCH('Visa Dataset 2018_CENSAD'!$AQ35,'[8]Score Analysis 2018'!$B$14:$B$67,0))</f>
        <v>29</v>
      </c>
    </row>
    <row r="36" spans="1:45" x14ac:dyDescent="0.35">
      <c r="A36" s="8"/>
      <c r="B36" s="35" t="s">
        <v>151</v>
      </c>
      <c r="C36" s="36" t="s">
        <v>76</v>
      </c>
      <c r="D36" s="37">
        <v>1</v>
      </c>
      <c r="E36" s="37">
        <v>1</v>
      </c>
      <c r="F36" s="37">
        <v>1</v>
      </c>
      <c r="G36" s="37">
        <v>1</v>
      </c>
      <c r="H36" s="37">
        <v>1</v>
      </c>
      <c r="I36" s="37">
        <v>2</v>
      </c>
      <c r="J36" s="37">
        <v>1</v>
      </c>
      <c r="K36" s="37">
        <v>2</v>
      </c>
      <c r="L36" s="37">
        <v>3</v>
      </c>
      <c r="M36" s="37">
        <v>3</v>
      </c>
      <c r="N36" s="37">
        <v>1</v>
      </c>
      <c r="O36" s="37">
        <v>1</v>
      </c>
      <c r="P36" s="37">
        <v>1</v>
      </c>
      <c r="Q36" s="37">
        <v>1</v>
      </c>
      <c r="R36" s="37">
        <v>2</v>
      </c>
      <c r="S36" s="37">
        <v>1</v>
      </c>
      <c r="T36" s="37">
        <v>3</v>
      </c>
      <c r="U36" s="37">
        <v>1</v>
      </c>
      <c r="V36" s="37">
        <v>1</v>
      </c>
      <c r="W36" s="37">
        <v>1</v>
      </c>
      <c r="X36" s="37">
        <v>1</v>
      </c>
      <c r="Y36" s="37">
        <v>1</v>
      </c>
      <c r="Z36" s="37">
        <v>3</v>
      </c>
      <c r="AA36" s="38"/>
      <c r="AB36" s="37">
        <v>1</v>
      </c>
      <c r="AC36" s="37">
        <v>2</v>
      </c>
      <c r="AD36" s="37">
        <v>3</v>
      </c>
      <c r="AE36" s="37">
        <v>1</v>
      </c>
      <c r="AF36" s="37">
        <v>1</v>
      </c>
      <c r="AG36" s="8"/>
      <c r="AJ36" s="101" t="s">
        <v>217</v>
      </c>
      <c r="AK36" s="102">
        <v>0</v>
      </c>
      <c r="AL36" s="102">
        <v>0</v>
      </c>
      <c r="AM36" s="102">
        <v>15</v>
      </c>
      <c r="AN36" s="103">
        <v>13</v>
      </c>
      <c r="AO36" s="104">
        <f t="shared" si="0"/>
        <v>28</v>
      </c>
      <c r="AQ36" s="101" t="s">
        <v>217</v>
      </c>
      <c r="AR36" s="98" t="e">
        <f>INDEX('[8]Score Analysis 2018'!$F$14:$F$67,MATCH('Visa Dataset 2018_CENSAD'!$AQ36,'[8]Score Analysis 2018'!$B$14:$B$67,0))</f>
        <v>#N/A</v>
      </c>
      <c r="AS36" s="98" t="e">
        <f>INDEX('[8]Score Analysis 2018'!$G$14:$G$67,MATCH('Visa Dataset 2018_CENSAD'!$AQ36,'[8]Score Analysis 2018'!$B$14:$B$67,0))</f>
        <v>#N/A</v>
      </c>
    </row>
    <row r="37" spans="1:45" x14ac:dyDescent="0.35">
      <c r="A37" s="8"/>
      <c r="B37" s="35" t="s">
        <v>153</v>
      </c>
      <c r="C37" s="36" t="s">
        <v>80</v>
      </c>
      <c r="D37" s="37">
        <v>1</v>
      </c>
      <c r="E37" s="37">
        <v>1</v>
      </c>
      <c r="F37" s="37">
        <v>1</v>
      </c>
      <c r="G37" s="37">
        <v>3</v>
      </c>
      <c r="H37" s="37">
        <v>3</v>
      </c>
      <c r="I37" s="37">
        <v>2</v>
      </c>
      <c r="J37" s="37">
        <v>1</v>
      </c>
      <c r="K37" s="37">
        <v>2</v>
      </c>
      <c r="L37" s="37">
        <v>3</v>
      </c>
      <c r="M37" s="37">
        <v>3</v>
      </c>
      <c r="N37" s="37">
        <v>1</v>
      </c>
      <c r="O37" s="37">
        <v>1</v>
      </c>
      <c r="P37" s="37">
        <v>1</v>
      </c>
      <c r="Q37" s="37">
        <v>1</v>
      </c>
      <c r="R37" s="37">
        <v>1</v>
      </c>
      <c r="S37" s="37">
        <v>1</v>
      </c>
      <c r="T37" s="37">
        <v>3</v>
      </c>
      <c r="U37" s="37">
        <v>1</v>
      </c>
      <c r="V37" s="37">
        <v>2</v>
      </c>
      <c r="W37" s="37">
        <v>3</v>
      </c>
      <c r="X37" s="37">
        <v>1</v>
      </c>
      <c r="Y37" s="37">
        <v>1</v>
      </c>
      <c r="Z37" s="37">
        <v>3</v>
      </c>
      <c r="AA37" s="38">
        <v>1</v>
      </c>
      <c r="AB37" s="37"/>
      <c r="AC37" s="37">
        <v>2</v>
      </c>
      <c r="AD37" s="37">
        <v>3</v>
      </c>
      <c r="AE37" s="37">
        <v>1</v>
      </c>
      <c r="AF37" s="37">
        <v>3</v>
      </c>
      <c r="AG37" s="8"/>
      <c r="AJ37" s="101" t="s">
        <v>76</v>
      </c>
      <c r="AK37" s="102">
        <v>19</v>
      </c>
      <c r="AL37" s="102">
        <v>0</v>
      </c>
      <c r="AM37" s="102">
        <v>4</v>
      </c>
      <c r="AN37" s="103">
        <v>5</v>
      </c>
      <c r="AO37" s="104">
        <f t="shared" si="0"/>
        <v>28</v>
      </c>
      <c r="AQ37" s="101" t="s">
        <v>76</v>
      </c>
      <c r="AR37" s="98">
        <f>INDEX('[8]Score Analysis 2018'!$F$14:$F$67,MATCH('Visa Dataset 2018_CENSAD'!$AQ37,'[8]Score Analysis 2018'!$B$14:$B$67,0))</f>
        <v>0.81132075471698117</v>
      </c>
      <c r="AS37" s="98">
        <f>INDEX('[8]Score Analysis 2018'!$G$14:$G$67,MATCH('Visa Dataset 2018_CENSAD'!$AQ37,'[8]Score Analysis 2018'!$B$14:$B$67,0))</f>
        <v>13</v>
      </c>
    </row>
    <row r="38" spans="1:45" x14ac:dyDescent="0.35">
      <c r="A38" s="8"/>
      <c r="B38" s="35" t="s">
        <v>154</v>
      </c>
      <c r="C38" s="36" t="s">
        <v>82</v>
      </c>
      <c r="D38" s="37">
        <v>1</v>
      </c>
      <c r="E38" s="37">
        <v>2</v>
      </c>
      <c r="F38" s="37">
        <v>2</v>
      </c>
      <c r="G38" s="37">
        <v>3</v>
      </c>
      <c r="H38" s="37">
        <v>3</v>
      </c>
      <c r="I38" s="37">
        <v>2</v>
      </c>
      <c r="J38" s="37">
        <v>3</v>
      </c>
      <c r="K38" s="37">
        <v>2</v>
      </c>
      <c r="L38" s="37">
        <v>3</v>
      </c>
      <c r="M38" s="37">
        <v>3</v>
      </c>
      <c r="N38" s="37">
        <v>3</v>
      </c>
      <c r="O38" s="37">
        <v>2</v>
      </c>
      <c r="P38" s="37">
        <v>3</v>
      </c>
      <c r="Q38" s="37">
        <v>2</v>
      </c>
      <c r="R38" s="37">
        <v>3</v>
      </c>
      <c r="S38" s="37">
        <v>3</v>
      </c>
      <c r="T38" s="37">
        <v>3</v>
      </c>
      <c r="U38" s="37">
        <v>3</v>
      </c>
      <c r="V38" s="37">
        <v>2</v>
      </c>
      <c r="W38" s="37">
        <v>3</v>
      </c>
      <c r="X38" s="37">
        <v>3</v>
      </c>
      <c r="Y38" s="37">
        <v>3</v>
      </c>
      <c r="Z38" s="37">
        <v>3</v>
      </c>
      <c r="AA38" s="38">
        <v>3</v>
      </c>
      <c r="AB38" s="37">
        <v>3</v>
      </c>
      <c r="AC38" s="37"/>
      <c r="AD38" s="37">
        <v>3</v>
      </c>
      <c r="AE38" s="37">
        <v>2</v>
      </c>
      <c r="AF38" s="37">
        <v>3</v>
      </c>
      <c r="AG38" s="8"/>
      <c r="AJ38" s="101" t="s">
        <v>80</v>
      </c>
      <c r="AK38" s="102">
        <v>14</v>
      </c>
      <c r="AL38" s="102">
        <v>0</v>
      </c>
      <c r="AM38" s="102">
        <v>9</v>
      </c>
      <c r="AN38" s="103">
        <v>5</v>
      </c>
      <c r="AO38" s="104">
        <f t="shared" si="0"/>
        <v>28</v>
      </c>
      <c r="AQ38" s="101" t="s">
        <v>80</v>
      </c>
      <c r="AR38" s="98">
        <f>INDEX('[8]Score Analysis 2018'!$F$14:$F$67,MATCH('Visa Dataset 2018_CENSAD'!$AQ38,'[8]Score Analysis 2018'!$B$14:$B$67,0))</f>
        <v>0.2981132075471698</v>
      </c>
      <c r="AS38" s="98">
        <f>INDEX('[8]Score Analysis 2018'!$G$14:$G$67,MATCH('Visa Dataset 2018_CENSAD'!$AQ38,'[8]Score Analysis 2018'!$B$14:$B$67,0))</f>
        <v>33</v>
      </c>
    </row>
    <row r="39" spans="1:45" x14ac:dyDescent="0.35">
      <c r="A39" s="8"/>
      <c r="B39" s="35" t="s">
        <v>157</v>
      </c>
      <c r="C39" s="36" t="s">
        <v>88</v>
      </c>
      <c r="D39" s="37">
        <v>1</v>
      </c>
      <c r="E39" s="37">
        <v>3</v>
      </c>
      <c r="F39" s="37">
        <v>2</v>
      </c>
      <c r="G39" s="37">
        <v>3</v>
      </c>
      <c r="H39" s="37">
        <v>3</v>
      </c>
      <c r="I39" s="37">
        <v>2</v>
      </c>
      <c r="J39" s="37">
        <v>3</v>
      </c>
      <c r="K39" s="37">
        <v>2</v>
      </c>
      <c r="L39" s="37">
        <v>3</v>
      </c>
      <c r="M39" s="37">
        <v>2</v>
      </c>
      <c r="N39" s="37">
        <v>3</v>
      </c>
      <c r="O39" s="37">
        <v>2</v>
      </c>
      <c r="P39" s="37">
        <v>3</v>
      </c>
      <c r="Q39" s="37">
        <v>2</v>
      </c>
      <c r="R39" s="37">
        <v>2</v>
      </c>
      <c r="S39" s="37">
        <v>3</v>
      </c>
      <c r="T39" s="37">
        <v>3</v>
      </c>
      <c r="U39" s="37">
        <v>3</v>
      </c>
      <c r="V39" s="37">
        <v>2</v>
      </c>
      <c r="W39" s="37">
        <v>3</v>
      </c>
      <c r="X39" s="37">
        <v>3</v>
      </c>
      <c r="Y39" s="37">
        <v>3</v>
      </c>
      <c r="Z39" s="37">
        <v>3</v>
      </c>
      <c r="AA39" s="38">
        <v>3</v>
      </c>
      <c r="AB39" s="37">
        <v>3</v>
      </c>
      <c r="AC39" s="37">
        <v>2</v>
      </c>
      <c r="AD39" s="37"/>
      <c r="AE39" s="37">
        <v>2</v>
      </c>
      <c r="AF39" s="37">
        <v>3</v>
      </c>
      <c r="AG39" s="8"/>
      <c r="AJ39" s="101" t="s">
        <v>82</v>
      </c>
      <c r="AK39" s="102">
        <v>0</v>
      </c>
      <c r="AL39" s="102">
        <v>8</v>
      </c>
      <c r="AM39" s="102">
        <v>0</v>
      </c>
      <c r="AN39" s="103">
        <v>20</v>
      </c>
      <c r="AO39" s="104">
        <f t="shared" si="0"/>
        <v>28</v>
      </c>
      <c r="AQ39" s="101" t="s">
        <v>82</v>
      </c>
      <c r="AR39" s="98">
        <f>INDEX('[8]Score Analysis 2018'!$F$14:$F$67,MATCH('Visa Dataset 2018_CENSAD'!$AQ39,'[8]Score Analysis 2018'!$B$14:$B$67,0))</f>
        <v>0.80000000000000016</v>
      </c>
      <c r="AS39" s="98">
        <f>INDEX('[8]Score Analysis 2018'!$G$14:$G$67,MATCH('Visa Dataset 2018_CENSAD'!$AQ39,'[8]Score Analysis 2018'!$B$14:$B$67,0))</f>
        <v>14</v>
      </c>
    </row>
    <row r="40" spans="1:45" x14ac:dyDescent="0.35">
      <c r="A40" s="8"/>
      <c r="B40" s="35" t="s">
        <v>160</v>
      </c>
      <c r="C40" s="36" t="s">
        <v>92</v>
      </c>
      <c r="D40" s="37">
        <v>1</v>
      </c>
      <c r="E40" s="37">
        <v>1</v>
      </c>
      <c r="F40" s="37">
        <v>1</v>
      </c>
      <c r="G40" s="37">
        <v>3</v>
      </c>
      <c r="H40" s="37">
        <v>1</v>
      </c>
      <c r="I40" s="37">
        <v>2</v>
      </c>
      <c r="J40" s="37">
        <v>1</v>
      </c>
      <c r="K40" s="37">
        <v>2</v>
      </c>
      <c r="L40" s="37">
        <v>3</v>
      </c>
      <c r="M40" s="37">
        <v>3</v>
      </c>
      <c r="N40" s="37">
        <v>1</v>
      </c>
      <c r="O40" s="37">
        <v>1</v>
      </c>
      <c r="P40" s="37">
        <v>1</v>
      </c>
      <c r="Q40" s="37">
        <v>1</v>
      </c>
      <c r="R40" s="37">
        <v>2</v>
      </c>
      <c r="S40" s="37">
        <v>1</v>
      </c>
      <c r="T40" s="37">
        <v>3</v>
      </c>
      <c r="U40" s="37">
        <v>1</v>
      </c>
      <c r="V40" s="37">
        <v>2</v>
      </c>
      <c r="W40" s="37">
        <v>3</v>
      </c>
      <c r="X40" s="37">
        <v>1</v>
      </c>
      <c r="Y40" s="37">
        <v>1</v>
      </c>
      <c r="Z40" s="37">
        <v>3</v>
      </c>
      <c r="AA40" s="38">
        <v>1</v>
      </c>
      <c r="AB40" s="37">
        <v>1</v>
      </c>
      <c r="AC40" s="37">
        <v>2</v>
      </c>
      <c r="AD40" s="37">
        <v>3</v>
      </c>
      <c r="AE40" s="37"/>
      <c r="AF40" s="37">
        <v>3</v>
      </c>
      <c r="AG40" s="8"/>
      <c r="AJ40" s="101" t="s">
        <v>88</v>
      </c>
      <c r="AK40" s="102">
        <v>0</v>
      </c>
      <c r="AL40" s="102">
        <v>1</v>
      </c>
      <c r="AM40" s="102">
        <v>17</v>
      </c>
      <c r="AN40" s="103">
        <v>10</v>
      </c>
      <c r="AO40" s="104">
        <f t="shared" si="0"/>
        <v>28</v>
      </c>
      <c r="AQ40" s="101" t="s">
        <v>88</v>
      </c>
      <c r="AR40" s="98">
        <f>INDEX('[8]Score Analysis 2018'!$F$14:$F$67,MATCH('Visa Dataset 2018_CENSAD'!$AQ40,'[8]Score Analysis 2018'!$B$14:$B$67,0))</f>
        <v>1.509433962264151E-2</v>
      </c>
      <c r="AS40" s="98">
        <f>INDEX('[8]Score Analysis 2018'!$G$14:$G$67,MATCH('Visa Dataset 2018_CENSAD'!$AQ40,'[8]Score Analysis 2018'!$B$14:$B$67,0))</f>
        <v>53</v>
      </c>
    </row>
    <row r="41" spans="1:45" ht="15" thickBot="1" x14ac:dyDescent="0.4">
      <c r="A41" s="8"/>
      <c r="B41" s="35" t="s">
        <v>161</v>
      </c>
      <c r="C41" s="36" t="s">
        <v>94</v>
      </c>
      <c r="D41" s="37">
        <v>1</v>
      </c>
      <c r="E41" s="37">
        <v>2</v>
      </c>
      <c r="F41" s="37">
        <v>2</v>
      </c>
      <c r="G41" s="37">
        <v>3</v>
      </c>
      <c r="H41" s="37">
        <v>3</v>
      </c>
      <c r="I41" s="37">
        <v>2</v>
      </c>
      <c r="J41" s="37">
        <v>1</v>
      </c>
      <c r="K41" s="37">
        <v>2</v>
      </c>
      <c r="L41" s="37">
        <v>3</v>
      </c>
      <c r="M41" s="37">
        <v>3</v>
      </c>
      <c r="N41" s="37">
        <v>3</v>
      </c>
      <c r="O41" s="37">
        <v>2</v>
      </c>
      <c r="P41" s="37">
        <v>1</v>
      </c>
      <c r="Q41" s="37">
        <v>2</v>
      </c>
      <c r="R41" s="37">
        <v>2</v>
      </c>
      <c r="S41" s="37">
        <v>3</v>
      </c>
      <c r="T41" s="37">
        <v>1</v>
      </c>
      <c r="U41" s="37">
        <v>1</v>
      </c>
      <c r="V41" s="37">
        <v>1</v>
      </c>
      <c r="W41" s="37">
        <v>1</v>
      </c>
      <c r="X41" s="37">
        <v>1</v>
      </c>
      <c r="Y41" s="37">
        <v>3</v>
      </c>
      <c r="Z41" s="37">
        <v>3</v>
      </c>
      <c r="AA41" s="38">
        <v>1</v>
      </c>
      <c r="AB41" s="37">
        <v>3</v>
      </c>
      <c r="AC41" s="37">
        <v>2</v>
      </c>
      <c r="AD41" s="37">
        <v>3</v>
      </c>
      <c r="AE41" s="37">
        <v>2</v>
      </c>
      <c r="AF41" s="37"/>
      <c r="AG41" s="8"/>
      <c r="AJ41" s="101" t="s">
        <v>92</v>
      </c>
      <c r="AK41" s="102">
        <v>14</v>
      </c>
      <c r="AL41" s="102">
        <v>4</v>
      </c>
      <c r="AM41" s="102">
        <v>0</v>
      </c>
      <c r="AN41" s="103">
        <v>10</v>
      </c>
      <c r="AO41" s="104">
        <f t="shared" si="0"/>
        <v>28</v>
      </c>
      <c r="AQ41" s="101" t="s">
        <v>92</v>
      </c>
      <c r="AR41" s="98">
        <f>INDEX('[8]Score Analysis 2018'!$F$14:$F$67,MATCH('Visa Dataset 2018_CENSAD'!$AQ41,'[8]Score Analysis 2018'!$B$14:$B$67,0))</f>
        <v>0.8566037735849058</v>
      </c>
      <c r="AS41" s="98">
        <f>INDEX('[8]Score Analysis 2018'!$G$14:$G$67,MATCH('Visa Dataset 2018_CENSAD'!$AQ41,'[8]Score Analysis 2018'!$B$14:$B$67,0))</f>
        <v>3</v>
      </c>
    </row>
    <row r="42" spans="1:45" ht="15" thickBot="1" x14ac:dyDescent="0.4">
      <c r="A42" s="8"/>
      <c r="B42" s="157"/>
      <c r="C42" s="157" t="s">
        <v>167</v>
      </c>
      <c r="D42" s="44">
        <f t="shared" ref="D42:AF42" si="1">COUNTIF(D$13:D$41,1)</f>
        <v>28</v>
      </c>
      <c r="E42" s="44">
        <f t="shared" si="1"/>
        <v>16</v>
      </c>
      <c r="F42" s="44">
        <f t="shared" si="1"/>
        <v>15</v>
      </c>
      <c r="G42" s="44">
        <f t="shared" si="1"/>
        <v>7</v>
      </c>
      <c r="H42" s="44">
        <f t="shared" si="1"/>
        <v>9</v>
      </c>
      <c r="I42" s="44">
        <f t="shared" si="1"/>
        <v>0</v>
      </c>
      <c r="J42" s="44">
        <f t="shared" si="1"/>
        <v>19</v>
      </c>
      <c r="K42" s="44">
        <f t="shared" si="1"/>
        <v>0</v>
      </c>
      <c r="L42" s="44">
        <f t="shared" si="1"/>
        <v>0</v>
      </c>
      <c r="M42" s="44">
        <f t="shared" si="1"/>
        <v>0</v>
      </c>
      <c r="N42" s="44">
        <f t="shared" si="1"/>
        <v>17</v>
      </c>
      <c r="O42" s="44">
        <f t="shared" si="1"/>
        <v>15</v>
      </c>
      <c r="P42" s="44">
        <f t="shared" si="1"/>
        <v>18</v>
      </c>
      <c r="Q42" s="44">
        <f t="shared" si="1"/>
        <v>14</v>
      </c>
      <c r="R42" s="44">
        <f t="shared" si="1"/>
        <v>3</v>
      </c>
      <c r="S42" s="44">
        <f t="shared" si="1"/>
        <v>14</v>
      </c>
      <c r="T42" s="44">
        <f t="shared" si="1"/>
        <v>1</v>
      </c>
      <c r="U42" s="44">
        <f t="shared" si="1"/>
        <v>18</v>
      </c>
      <c r="V42" s="44">
        <f t="shared" si="1"/>
        <v>7</v>
      </c>
      <c r="W42" s="44">
        <f t="shared" si="1"/>
        <v>6</v>
      </c>
      <c r="X42" s="44">
        <f t="shared" si="1"/>
        <v>18</v>
      </c>
      <c r="Y42" s="44">
        <f t="shared" si="1"/>
        <v>15</v>
      </c>
      <c r="Z42" s="44">
        <f t="shared" si="1"/>
        <v>3</v>
      </c>
      <c r="AA42" s="44">
        <f t="shared" si="1"/>
        <v>23</v>
      </c>
      <c r="AB42" s="44">
        <f t="shared" si="1"/>
        <v>15</v>
      </c>
      <c r="AC42" s="44">
        <f t="shared" si="1"/>
        <v>0</v>
      </c>
      <c r="AD42" s="44">
        <f t="shared" si="1"/>
        <v>0</v>
      </c>
      <c r="AE42" s="44">
        <f t="shared" si="1"/>
        <v>15</v>
      </c>
      <c r="AF42" s="44">
        <f t="shared" si="1"/>
        <v>14</v>
      </c>
      <c r="AG42" s="8"/>
      <c r="AJ42" s="158" t="s">
        <v>94</v>
      </c>
      <c r="AK42" s="159">
        <v>9</v>
      </c>
      <c r="AL42" s="159">
        <v>0</v>
      </c>
      <c r="AM42" s="159">
        <v>9</v>
      </c>
      <c r="AN42" s="160">
        <v>10</v>
      </c>
      <c r="AO42" s="106">
        <f t="shared" si="0"/>
        <v>28</v>
      </c>
      <c r="AQ42" s="158" t="s">
        <v>94</v>
      </c>
      <c r="AR42" s="98">
        <f>INDEX('[8]Score Analysis 2018'!$F$14:$F$67,MATCH('Visa Dataset 2018_CENSAD'!$AQ42,'[8]Score Analysis 2018'!$B$14:$B$67,0))</f>
        <v>0.41509433962264153</v>
      </c>
      <c r="AS42" s="98">
        <f>INDEX('[8]Score Analysis 2018'!$G$14:$G$67,MATCH('Visa Dataset 2018_CENSAD'!$AQ42,'[8]Score Analysis 2018'!$B$14:$B$67,0))</f>
        <v>24</v>
      </c>
    </row>
    <row r="43" spans="1:45" ht="15" thickBot="1" x14ac:dyDescent="0.4">
      <c r="A43" s="8"/>
      <c r="B43" s="42"/>
      <c r="C43" s="42" t="s">
        <v>168</v>
      </c>
      <c r="D43" s="38">
        <f t="shared" ref="D43:AF43" si="2">COUNTIF(D$13:D$41,2)</f>
        <v>0</v>
      </c>
      <c r="E43" s="38">
        <f t="shared" si="2"/>
        <v>10</v>
      </c>
      <c r="F43" s="38">
        <f t="shared" si="2"/>
        <v>12</v>
      </c>
      <c r="G43" s="38">
        <f t="shared" si="2"/>
        <v>0</v>
      </c>
      <c r="H43" s="38">
        <f t="shared" si="2"/>
        <v>1</v>
      </c>
      <c r="I43" s="38">
        <f t="shared" si="2"/>
        <v>28</v>
      </c>
      <c r="J43" s="38">
        <f t="shared" si="2"/>
        <v>0</v>
      </c>
      <c r="K43" s="38">
        <f t="shared" si="2"/>
        <v>28</v>
      </c>
      <c r="L43" s="38">
        <f t="shared" si="2"/>
        <v>3</v>
      </c>
      <c r="M43" s="38">
        <f t="shared" si="2"/>
        <v>1</v>
      </c>
      <c r="N43" s="38">
        <f t="shared" si="2"/>
        <v>0</v>
      </c>
      <c r="O43" s="38">
        <f t="shared" si="2"/>
        <v>12</v>
      </c>
      <c r="P43" s="38">
        <f t="shared" si="2"/>
        <v>0</v>
      </c>
      <c r="Q43" s="38">
        <f t="shared" si="2"/>
        <v>14</v>
      </c>
      <c r="R43" s="38">
        <f t="shared" si="2"/>
        <v>23</v>
      </c>
      <c r="S43" s="38">
        <f t="shared" si="2"/>
        <v>0</v>
      </c>
      <c r="T43" s="38">
        <f t="shared" si="2"/>
        <v>0</v>
      </c>
      <c r="U43" s="38">
        <f t="shared" si="2"/>
        <v>0</v>
      </c>
      <c r="V43" s="38">
        <f t="shared" si="2"/>
        <v>21</v>
      </c>
      <c r="W43" s="38">
        <f t="shared" si="2"/>
        <v>0</v>
      </c>
      <c r="X43" s="38">
        <f t="shared" si="2"/>
        <v>0</v>
      </c>
      <c r="Y43" s="38">
        <f t="shared" si="2"/>
        <v>1</v>
      </c>
      <c r="Z43" s="38">
        <f t="shared" si="2"/>
        <v>0</v>
      </c>
      <c r="AA43" s="38">
        <f t="shared" si="2"/>
        <v>0</v>
      </c>
      <c r="AB43" s="38">
        <f t="shared" si="2"/>
        <v>1</v>
      </c>
      <c r="AC43" s="38">
        <f t="shared" si="2"/>
        <v>28</v>
      </c>
      <c r="AD43" s="38">
        <f t="shared" si="2"/>
        <v>1</v>
      </c>
      <c r="AE43" s="38">
        <f t="shared" si="2"/>
        <v>13</v>
      </c>
      <c r="AF43" s="38">
        <f t="shared" si="2"/>
        <v>0</v>
      </c>
      <c r="AG43" s="8"/>
      <c r="AJ43" s="107" t="s">
        <v>214</v>
      </c>
      <c r="AK43" s="108">
        <f>+SUM(AK14:AK42)/2</f>
        <v>136</v>
      </c>
      <c r="AL43" s="108">
        <f>+SUM(AL14:AL42)/2</f>
        <v>32</v>
      </c>
      <c r="AM43" s="108">
        <f>+SUM(AM14:AM42)/2</f>
        <v>92</v>
      </c>
      <c r="AN43" s="108">
        <f>+SUM(AN14:AN42)/2</f>
        <v>146</v>
      </c>
      <c r="AO43" s="109"/>
      <c r="AQ43" s="107" t="s">
        <v>214</v>
      </c>
      <c r="AR43" s="108" t="e">
        <f>+SUM(AR14:AR42)/29</f>
        <v>#N/A</v>
      </c>
      <c r="AS43" s="108"/>
    </row>
    <row r="44" spans="1:45" ht="15" thickBot="1" x14ac:dyDescent="0.4">
      <c r="A44" s="8"/>
      <c r="B44" s="42"/>
      <c r="C44" s="42" t="s">
        <v>169</v>
      </c>
      <c r="D44" s="38">
        <f t="shared" ref="D44:AF44" si="3">COUNTIF(D$13:D$41,3)</f>
        <v>0</v>
      </c>
      <c r="E44" s="38">
        <f t="shared" si="3"/>
        <v>2</v>
      </c>
      <c r="F44" s="38">
        <f t="shared" si="3"/>
        <v>1</v>
      </c>
      <c r="G44" s="38">
        <f t="shared" si="3"/>
        <v>21</v>
      </c>
      <c r="H44" s="38">
        <f t="shared" si="3"/>
        <v>18</v>
      </c>
      <c r="I44" s="38">
        <f t="shared" si="3"/>
        <v>0</v>
      </c>
      <c r="J44" s="38">
        <f t="shared" si="3"/>
        <v>9</v>
      </c>
      <c r="K44" s="38">
        <f t="shared" si="3"/>
        <v>0</v>
      </c>
      <c r="L44" s="38">
        <f t="shared" si="3"/>
        <v>25</v>
      </c>
      <c r="M44" s="38">
        <f t="shared" si="3"/>
        <v>27</v>
      </c>
      <c r="N44" s="38">
        <f t="shared" si="3"/>
        <v>11</v>
      </c>
      <c r="O44" s="38">
        <f t="shared" si="3"/>
        <v>1</v>
      </c>
      <c r="P44" s="38">
        <f t="shared" si="3"/>
        <v>10</v>
      </c>
      <c r="Q44" s="38">
        <f t="shared" si="3"/>
        <v>0</v>
      </c>
      <c r="R44" s="38">
        <f t="shared" si="3"/>
        <v>2</v>
      </c>
      <c r="S44" s="38">
        <f t="shared" si="3"/>
        <v>14</v>
      </c>
      <c r="T44" s="38">
        <f t="shared" si="3"/>
        <v>27</v>
      </c>
      <c r="U44" s="38">
        <f t="shared" si="3"/>
        <v>10</v>
      </c>
      <c r="V44" s="38">
        <f t="shared" si="3"/>
        <v>0</v>
      </c>
      <c r="W44" s="38">
        <f t="shared" si="3"/>
        <v>22</v>
      </c>
      <c r="X44" s="38">
        <f t="shared" si="3"/>
        <v>10</v>
      </c>
      <c r="Y44" s="38">
        <f t="shared" si="3"/>
        <v>12</v>
      </c>
      <c r="Z44" s="38">
        <f t="shared" si="3"/>
        <v>25</v>
      </c>
      <c r="AA44" s="38">
        <f t="shared" si="3"/>
        <v>5</v>
      </c>
      <c r="AB44" s="38">
        <f t="shared" si="3"/>
        <v>12</v>
      </c>
      <c r="AC44" s="38">
        <f t="shared" si="3"/>
        <v>0</v>
      </c>
      <c r="AD44" s="38">
        <f t="shared" si="3"/>
        <v>27</v>
      </c>
      <c r="AE44" s="38">
        <f t="shared" si="3"/>
        <v>0</v>
      </c>
      <c r="AF44" s="38">
        <f t="shared" si="3"/>
        <v>14</v>
      </c>
      <c r="AG44" s="8"/>
      <c r="AQ44" s="107" t="s">
        <v>211</v>
      </c>
      <c r="AR44" s="108" t="e">
        <f>STDEV(AR14:AR42)</f>
        <v>#N/A</v>
      </c>
      <c r="AS44" s="108"/>
    </row>
    <row r="45" spans="1:45" ht="15" thickBot="1" x14ac:dyDescent="0.4">
      <c r="A45" s="8"/>
      <c r="B45" s="46"/>
      <c r="C45" s="46" t="s">
        <v>170</v>
      </c>
      <c r="D45" s="48">
        <f t="shared" ref="D45:AF45" si="4">SUM(D42:D44)</f>
        <v>28</v>
      </c>
      <c r="E45" s="48">
        <f t="shared" si="4"/>
        <v>28</v>
      </c>
      <c r="F45" s="48">
        <f t="shared" si="4"/>
        <v>28</v>
      </c>
      <c r="G45" s="48">
        <f t="shared" si="4"/>
        <v>28</v>
      </c>
      <c r="H45" s="48">
        <f t="shared" si="4"/>
        <v>28</v>
      </c>
      <c r="I45" s="48">
        <f t="shared" si="4"/>
        <v>28</v>
      </c>
      <c r="J45" s="48">
        <f t="shared" si="4"/>
        <v>28</v>
      </c>
      <c r="K45" s="48">
        <f t="shared" si="4"/>
        <v>28</v>
      </c>
      <c r="L45" s="48">
        <f t="shared" si="4"/>
        <v>28</v>
      </c>
      <c r="M45" s="48">
        <f t="shared" si="4"/>
        <v>28</v>
      </c>
      <c r="N45" s="48">
        <f t="shared" si="4"/>
        <v>28</v>
      </c>
      <c r="O45" s="48">
        <f t="shared" si="4"/>
        <v>28</v>
      </c>
      <c r="P45" s="48">
        <f t="shared" si="4"/>
        <v>28</v>
      </c>
      <c r="Q45" s="48">
        <f t="shared" si="4"/>
        <v>28</v>
      </c>
      <c r="R45" s="48">
        <f t="shared" si="4"/>
        <v>28</v>
      </c>
      <c r="S45" s="48">
        <f t="shared" si="4"/>
        <v>28</v>
      </c>
      <c r="T45" s="48">
        <f t="shared" si="4"/>
        <v>28</v>
      </c>
      <c r="U45" s="48">
        <f t="shared" si="4"/>
        <v>28</v>
      </c>
      <c r="V45" s="48">
        <f t="shared" si="4"/>
        <v>28</v>
      </c>
      <c r="W45" s="48">
        <f t="shared" si="4"/>
        <v>28</v>
      </c>
      <c r="X45" s="48">
        <f t="shared" si="4"/>
        <v>28</v>
      </c>
      <c r="Y45" s="48">
        <f t="shared" si="4"/>
        <v>28</v>
      </c>
      <c r="Z45" s="48">
        <f t="shared" si="4"/>
        <v>28</v>
      </c>
      <c r="AA45" s="48">
        <f t="shared" si="4"/>
        <v>28</v>
      </c>
      <c r="AB45" s="48">
        <f t="shared" si="4"/>
        <v>28</v>
      </c>
      <c r="AC45" s="48">
        <f t="shared" si="4"/>
        <v>28</v>
      </c>
      <c r="AD45" s="48">
        <f t="shared" si="4"/>
        <v>28</v>
      </c>
      <c r="AE45" s="48">
        <f t="shared" si="4"/>
        <v>28</v>
      </c>
      <c r="AF45" s="48">
        <f t="shared" si="4"/>
        <v>28</v>
      </c>
      <c r="AG45" s="8"/>
      <c r="AQ45" s="107" t="s">
        <v>212</v>
      </c>
      <c r="AR45" s="161" t="e">
        <f>AR44/AR43</f>
        <v>#N/A</v>
      </c>
      <c r="AS45" s="108"/>
    </row>
    <row r="46" spans="1:45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"/>
      <c r="AB46" s="8"/>
      <c r="AC46" s="8"/>
      <c r="AD46" s="8"/>
      <c r="AE46" s="8"/>
      <c r="AF46" s="8"/>
      <c r="AG46" s="8"/>
    </row>
  </sheetData>
  <mergeCells count="9">
    <mergeCell ref="D2:AF2"/>
    <mergeCell ref="B8:B10"/>
    <mergeCell ref="C8:C10"/>
    <mergeCell ref="D8:J8"/>
    <mergeCell ref="AQ8:AT10"/>
    <mergeCell ref="D9:J9"/>
    <mergeCell ref="AK9:AN11"/>
    <mergeCell ref="D10:J10"/>
    <mergeCell ref="AQ11:AS11"/>
  </mergeCells>
  <conditionalFormatting sqref="D13:AF41">
    <cfRule type="cellIs" dxfId="15" priority="13" operator="equal">
      <formula>0</formula>
    </cfRule>
    <cfRule type="cellIs" dxfId="14" priority="14" operator="equal">
      <formula>3</formula>
    </cfRule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K8">
    <cfRule type="cellIs" dxfId="11" priority="9" operator="equal">
      <formula>" "</formula>
    </cfRule>
    <cfRule type="cellIs" dxfId="10" priority="10" operator="equal">
      <formula>3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K9">
    <cfRule type="cellIs" dxfId="7" priority="5" operator="equal">
      <formula>" "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K10">
    <cfRule type="cellIs" dxfId="3" priority="1" operator="equal">
      <formula>" "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I31"/>
  <sheetViews>
    <sheetView zoomScale="80" zoomScaleNormal="80" workbookViewId="0">
      <selection activeCell="B17" sqref="B17"/>
    </sheetView>
  </sheetViews>
  <sheetFormatPr defaultColWidth="8.7265625" defaultRowHeight="14.5" x14ac:dyDescent="0.35"/>
  <cols>
    <col min="3" max="3" width="30" style="112" customWidth="1"/>
    <col min="4" max="4" width="15.54296875" style="112" customWidth="1"/>
    <col min="5" max="5" width="15.54296875" style="90" customWidth="1"/>
    <col min="6" max="6" width="15.54296875" style="112" customWidth="1"/>
    <col min="7" max="7" width="15.54296875" style="90" customWidth="1"/>
    <col min="8" max="8" width="15.54296875" style="112" customWidth="1"/>
    <col min="9" max="9" width="15.54296875" style="90" customWidth="1"/>
  </cols>
  <sheetData>
    <row r="2" spans="2:9" ht="26" x14ac:dyDescent="0.35">
      <c r="C2" s="83" t="s">
        <v>1</v>
      </c>
      <c r="D2" s="83" t="s">
        <v>187</v>
      </c>
      <c r="E2" s="129" t="s">
        <v>188</v>
      </c>
      <c r="F2" s="83" t="s">
        <v>189</v>
      </c>
      <c r="G2" s="129" t="s">
        <v>188</v>
      </c>
      <c r="H2" s="83" t="s">
        <v>190</v>
      </c>
      <c r="I2" s="129" t="s">
        <v>188</v>
      </c>
    </row>
    <row r="3" spans="2:9" x14ac:dyDescent="0.35">
      <c r="B3" t="s">
        <v>225</v>
      </c>
      <c r="C3" s="36" t="s">
        <v>8</v>
      </c>
      <c r="D3" s="88">
        <f>INDEX('Visa Dataset 2018_CENSAD'!$D$42:$AF$42,MATCH(C3,'Visa Dataset 2018_CENSAD'!$D$12:$AF$12,0))</f>
        <v>28</v>
      </c>
      <c r="E3" s="130">
        <f>(D3-MIN(D$3:D$31))/(MAX(D$3:D$31)-MIN(D$3:D$31))</f>
        <v>1</v>
      </c>
      <c r="F3" s="88">
        <v>28</v>
      </c>
      <c r="G3" s="130">
        <f>(F3-MIN(F$3:F$31))/(MAX(F$3:F$31)-MIN(F$3:F$31))</f>
        <v>1</v>
      </c>
      <c r="H3" s="88">
        <f>INDEX('Visa Dataset 2018_CENSAD'!$D$44:$AF$44,MATCH(C3,'Visa Dataset 2018_CENSAD'!$D$12:$AF$12,0))</f>
        <v>0</v>
      </c>
      <c r="I3" s="130">
        <f>1 - (H3-MIN(H$3:H$31))/(MAX(H$3:H$31)-MIN(H$3:H$31))</f>
        <v>1</v>
      </c>
    </row>
    <row r="4" spans="2:9" x14ac:dyDescent="0.35">
      <c r="C4" s="36" t="s">
        <v>12</v>
      </c>
      <c r="D4" s="88">
        <f>INDEX('Visa Dataset 2018_CENSAD'!$D$42:$AF$42,MATCH(C4,'Visa Dataset 2018_CENSAD'!$D$12:$AF$12,0))</f>
        <v>16</v>
      </c>
      <c r="E4" s="130">
        <f t="shared" ref="E4:G31" si="0">(D4-MIN(D$3:D$31))/(MAX(D$3:D$31)-MIN(D$3:D$31))</f>
        <v>0.5714285714285714</v>
      </c>
      <c r="F4" s="88">
        <f>INDEX('Visa Dataset 2018_CENSAD'!$D$43:$AF$43,MATCH(C4,'Visa Dataset 2018_CENSAD'!$D$12:$AF$12,0))</f>
        <v>10</v>
      </c>
      <c r="G4" s="130">
        <f t="shared" si="0"/>
        <v>0.35714285714285715</v>
      </c>
      <c r="H4" s="88">
        <f>INDEX('Visa Dataset 2018_CENSAD'!$D$44:$AF$44,MATCH(C4,'Visa Dataset 2018_CENSAD'!$D$12:$AF$12,0))</f>
        <v>2</v>
      </c>
      <c r="I4" s="130">
        <f t="shared" ref="I4:I31" si="1">1 - (H4-MIN(H$3:H$31))/(MAX(H$3:H$31)-MIN(H$3:H$31))</f>
        <v>0.92592592592592593</v>
      </c>
    </row>
    <row r="5" spans="2:9" x14ac:dyDescent="0.35">
      <c r="C5" s="36" t="s">
        <v>220</v>
      </c>
      <c r="D5" s="88">
        <f>INDEX('Visa Dataset 2018_CENSAD'!$D$42:$AF$42,MATCH(C5,'Visa Dataset 2018_CENSAD'!$D$12:$AF$12,0))</f>
        <v>15</v>
      </c>
      <c r="E5" s="130">
        <f t="shared" si="0"/>
        <v>0.5357142857142857</v>
      </c>
      <c r="F5" s="88">
        <f>INDEX('Visa Dataset 2018_CENSAD'!$D$43:$AF$43,MATCH(C5,'Visa Dataset 2018_CENSAD'!$D$12:$AF$12,0))</f>
        <v>12</v>
      </c>
      <c r="G5" s="130">
        <f t="shared" si="0"/>
        <v>0.42857142857142855</v>
      </c>
      <c r="H5" s="88">
        <f>INDEX('Visa Dataset 2018_CENSAD'!$D$44:$AF$44,MATCH(C5,'Visa Dataset 2018_CENSAD'!$D$12:$AF$12,0))</f>
        <v>1</v>
      </c>
      <c r="I5" s="130">
        <f t="shared" si="1"/>
        <v>0.96296296296296302</v>
      </c>
    </row>
    <row r="6" spans="2:9" x14ac:dyDescent="0.35">
      <c r="C6" s="36" t="s">
        <v>216</v>
      </c>
      <c r="D6" s="88">
        <f>INDEX('Visa Dataset 2018_CENSAD'!$D$42:$AF$42,MATCH(C6,'Visa Dataset 2018_CENSAD'!$D$12:$AF$12,0))</f>
        <v>7</v>
      </c>
      <c r="E6" s="130">
        <f t="shared" si="0"/>
        <v>0.25</v>
      </c>
      <c r="F6" s="88">
        <f>INDEX('Visa Dataset 2018_CENSAD'!$D$43:$AF$43,MATCH(C6,'Visa Dataset 2018_CENSAD'!$D$12:$AF$12,0))</f>
        <v>0</v>
      </c>
      <c r="G6" s="130">
        <f t="shared" si="0"/>
        <v>0</v>
      </c>
      <c r="H6" s="88">
        <f>INDEX('Visa Dataset 2018_CENSAD'!$D$44:$AF$44,MATCH(C6,'Visa Dataset 2018_CENSAD'!$D$12:$AF$12,0))</f>
        <v>21</v>
      </c>
      <c r="I6" s="130">
        <f t="shared" si="1"/>
        <v>0.22222222222222221</v>
      </c>
    </row>
    <row r="7" spans="2:9" x14ac:dyDescent="0.35">
      <c r="C7" s="36" t="s">
        <v>20</v>
      </c>
      <c r="D7" s="88">
        <f>INDEX('Visa Dataset 2018_CENSAD'!$D$42:$AF$42,MATCH(C7,'Visa Dataset 2018_CENSAD'!$D$12:$AF$12,0))</f>
        <v>9</v>
      </c>
      <c r="E7" s="130">
        <f t="shared" si="0"/>
        <v>0.32142857142857145</v>
      </c>
      <c r="F7" s="88">
        <f>INDEX('Visa Dataset 2018_CENSAD'!$D$43:$AF$43,MATCH(C7,'Visa Dataset 2018_CENSAD'!$D$12:$AF$12,0))</f>
        <v>1</v>
      </c>
      <c r="G7" s="130">
        <f t="shared" si="0"/>
        <v>3.5714285714285712E-2</v>
      </c>
      <c r="H7" s="88">
        <f>INDEX('Visa Dataset 2018_CENSAD'!$D$44:$AF$44,MATCH(C7,'Visa Dataset 2018_CENSAD'!$D$12:$AF$12,0))</f>
        <v>18</v>
      </c>
      <c r="I7" s="130">
        <f t="shared" si="1"/>
        <v>0.33333333333333337</v>
      </c>
    </row>
    <row r="8" spans="2:9" x14ac:dyDescent="0.35">
      <c r="C8" s="36" t="s">
        <v>22</v>
      </c>
      <c r="D8" s="88">
        <f>INDEX('Visa Dataset 2018_CENSAD'!$D$42:$AF$42,MATCH(C8,'Visa Dataset 2018_CENSAD'!$D$12:$AF$12,0))</f>
        <v>0</v>
      </c>
      <c r="E8" s="130">
        <f t="shared" si="0"/>
        <v>0</v>
      </c>
      <c r="F8" s="88">
        <f>INDEX('Visa Dataset 2018_CENSAD'!$D$43:$AF$43,MATCH(C8,'Visa Dataset 2018_CENSAD'!$D$12:$AF$12,0))</f>
        <v>28</v>
      </c>
      <c r="G8" s="130">
        <f t="shared" si="0"/>
        <v>1</v>
      </c>
      <c r="H8" s="88">
        <f>INDEX('Visa Dataset 2018_CENSAD'!$D$44:$AF$44,MATCH(C8,'Visa Dataset 2018_CENSAD'!$D$12:$AF$12,0))</f>
        <v>0</v>
      </c>
      <c r="I8" s="130">
        <f t="shared" si="1"/>
        <v>1</v>
      </c>
    </row>
    <row r="9" spans="2:9" x14ac:dyDescent="0.35">
      <c r="C9" s="36" t="s">
        <v>219</v>
      </c>
      <c r="D9" s="88">
        <f>INDEX('Visa Dataset 2018_CENSAD'!$D$42:$AF$42,MATCH(C9,'Visa Dataset 2018_CENSAD'!$D$12:$AF$12,0))</f>
        <v>19</v>
      </c>
      <c r="E9" s="130">
        <f t="shared" si="0"/>
        <v>0.6785714285714286</v>
      </c>
      <c r="F9" s="88">
        <f>INDEX('Visa Dataset 2018_CENSAD'!$D$43:$AF$43,MATCH(C9,'Visa Dataset 2018_CENSAD'!$D$12:$AF$12,0))</f>
        <v>0</v>
      </c>
      <c r="G9" s="130">
        <f t="shared" si="0"/>
        <v>0</v>
      </c>
      <c r="H9" s="88">
        <f>INDEX('Visa Dataset 2018_CENSAD'!$D$44:$AF$44,MATCH(C9,'Visa Dataset 2018_CENSAD'!$D$12:$AF$12,0))</f>
        <v>9</v>
      </c>
      <c r="I9" s="130">
        <f t="shared" si="1"/>
        <v>0.66666666666666674</v>
      </c>
    </row>
    <row r="10" spans="2:9" x14ac:dyDescent="0.35">
      <c r="C10" s="36" t="s">
        <v>26</v>
      </c>
      <c r="D10" s="88">
        <f>INDEX('Visa Dataset 2018_CENSAD'!$D$42:$AF$42,MATCH(C10,'Visa Dataset 2018_CENSAD'!$D$12:$AF$12,0))</f>
        <v>0</v>
      </c>
      <c r="E10" s="130">
        <f t="shared" si="0"/>
        <v>0</v>
      </c>
      <c r="F10" s="88">
        <f>INDEX('Visa Dataset 2018_CENSAD'!$D$43:$AF$43,MATCH(C10,'Visa Dataset 2018_CENSAD'!$D$12:$AF$12,0))</f>
        <v>28</v>
      </c>
      <c r="G10" s="130">
        <f t="shared" si="0"/>
        <v>1</v>
      </c>
      <c r="H10" s="88">
        <f>INDEX('Visa Dataset 2018_CENSAD'!$D$44:$AF$44,MATCH(C10,'Visa Dataset 2018_CENSAD'!$D$12:$AF$12,0))</f>
        <v>0</v>
      </c>
      <c r="I10" s="130">
        <f t="shared" si="1"/>
        <v>1</v>
      </c>
    </row>
    <row r="11" spans="2:9" x14ac:dyDescent="0.35">
      <c r="C11" s="36" t="s">
        <v>29</v>
      </c>
      <c r="D11" s="88">
        <f>INDEX('Visa Dataset 2018_CENSAD'!$D$42:$AF$42,MATCH(C11,'Visa Dataset 2018_CENSAD'!$D$12:$AF$12,0))</f>
        <v>0</v>
      </c>
      <c r="E11" s="130">
        <f t="shared" si="0"/>
        <v>0</v>
      </c>
      <c r="F11" s="88">
        <f>INDEX('Visa Dataset 2018_CENSAD'!$D$43:$AF$43,MATCH(C11,'Visa Dataset 2018_CENSAD'!$D$12:$AF$12,0))</f>
        <v>3</v>
      </c>
      <c r="G11" s="130">
        <f t="shared" si="0"/>
        <v>0.10714285714285714</v>
      </c>
      <c r="H11" s="88">
        <f>INDEX('Visa Dataset 2018_CENSAD'!$D$44:$AF$44,MATCH(C11,'Visa Dataset 2018_CENSAD'!$D$12:$AF$12,0))</f>
        <v>25</v>
      </c>
      <c r="I11" s="130">
        <f t="shared" si="1"/>
        <v>7.407407407407407E-2</v>
      </c>
    </row>
    <row r="12" spans="2:9" x14ac:dyDescent="0.35">
      <c r="C12" s="36" t="s">
        <v>33</v>
      </c>
      <c r="D12" s="88">
        <f>INDEX('Visa Dataset 2018_CENSAD'!$D$42:$AF$42,MATCH(C12,'Visa Dataset 2018_CENSAD'!$D$12:$AF$12,0))</f>
        <v>0</v>
      </c>
      <c r="E12" s="130">
        <f t="shared" si="0"/>
        <v>0</v>
      </c>
      <c r="F12" s="88">
        <f>INDEX('Visa Dataset 2018_CENSAD'!$D$43:$AF$43,MATCH(C12,'Visa Dataset 2018_CENSAD'!$D$12:$AF$12,0))</f>
        <v>1</v>
      </c>
      <c r="G12" s="130">
        <f t="shared" si="0"/>
        <v>3.5714285714285712E-2</v>
      </c>
      <c r="H12" s="88">
        <f>INDEX('Visa Dataset 2018_CENSAD'!$D$44:$AF$44,MATCH(C12,'Visa Dataset 2018_CENSAD'!$D$12:$AF$12,0))</f>
        <v>27</v>
      </c>
      <c r="I12" s="130">
        <f t="shared" si="1"/>
        <v>0</v>
      </c>
    </row>
    <row r="13" spans="2:9" x14ac:dyDescent="0.35">
      <c r="C13" s="36" t="s">
        <v>215</v>
      </c>
      <c r="D13" s="88">
        <f>INDEX('Visa Dataset 2018_CENSAD'!$D$42:$AF$42,MATCH(C13,'Visa Dataset 2018_CENSAD'!$D$12:$AF$12,0))</f>
        <v>17</v>
      </c>
      <c r="E13" s="130">
        <f t="shared" si="0"/>
        <v>0.6071428571428571</v>
      </c>
      <c r="F13" s="88">
        <f>INDEX('Visa Dataset 2018_CENSAD'!$D$43:$AF$43,MATCH(C13,'Visa Dataset 2018_CENSAD'!$D$12:$AF$12,0))</f>
        <v>0</v>
      </c>
      <c r="G13" s="130">
        <f t="shared" si="0"/>
        <v>0</v>
      </c>
      <c r="H13" s="88">
        <f>INDEX('Visa Dataset 2018_CENSAD'!$D$44:$AF$44,MATCH(C13,'Visa Dataset 2018_CENSAD'!$D$12:$AF$12,0))</f>
        <v>11</v>
      </c>
      <c r="I13" s="130">
        <f t="shared" si="1"/>
        <v>0.59259259259259256</v>
      </c>
    </row>
    <row r="14" spans="2:9" x14ac:dyDescent="0.35">
      <c r="C14" s="36" t="s">
        <v>40</v>
      </c>
      <c r="D14" s="88">
        <f>INDEX('Visa Dataset 2018_CENSAD'!$D$42:$AF$42,MATCH(C14,'Visa Dataset 2018_CENSAD'!$D$12:$AF$12,0))</f>
        <v>15</v>
      </c>
      <c r="E14" s="130">
        <f t="shared" si="0"/>
        <v>0.5357142857142857</v>
      </c>
      <c r="F14" s="88">
        <f>INDEX('Visa Dataset 2018_CENSAD'!$D$43:$AF$43,MATCH(C14,'Visa Dataset 2018_CENSAD'!$D$12:$AF$12,0))</f>
        <v>12</v>
      </c>
      <c r="G14" s="130">
        <f t="shared" si="0"/>
        <v>0.42857142857142855</v>
      </c>
      <c r="H14" s="88">
        <f>INDEX('Visa Dataset 2018_CENSAD'!$D$44:$AF$44,MATCH(C14,'Visa Dataset 2018_CENSAD'!$D$12:$AF$12,0))</f>
        <v>1</v>
      </c>
      <c r="I14" s="130">
        <f t="shared" si="1"/>
        <v>0.96296296296296302</v>
      </c>
    </row>
    <row r="15" spans="2:9" x14ac:dyDescent="0.35">
      <c r="C15" s="36" t="s">
        <v>42</v>
      </c>
      <c r="D15" s="88">
        <f>INDEX('Visa Dataset 2018_CENSAD'!$D$42:$AF$42,MATCH(C15,'Visa Dataset 2018_CENSAD'!$D$12:$AF$12,0))</f>
        <v>18</v>
      </c>
      <c r="E15" s="130">
        <f t="shared" si="0"/>
        <v>0.6428571428571429</v>
      </c>
      <c r="F15" s="88">
        <f>INDEX('Visa Dataset 2018_CENSAD'!$D$43:$AF$43,MATCH(C15,'Visa Dataset 2018_CENSAD'!$D$12:$AF$12,0))</f>
        <v>0</v>
      </c>
      <c r="G15" s="130">
        <f t="shared" si="0"/>
        <v>0</v>
      </c>
      <c r="H15" s="88">
        <f>INDEX('Visa Dataset 2018_CENSAD'!$D$44:$AF$44,MATCH(C15,'Visa Dataset 2018_CENSAD'!$D$12:$AF$12,0))</f>
        <v>10</v>
      </c>
      <c r="I15" s="130">
        <f t="shared" si="1"/>
        <v>0.62962962962962965</v>
      </c>
    </row>
    <row r="16" spans="2:9" x14ac:dyDescent="0.35">
      <c r="C16" s="36" t="s">
        <v>218</v>
      </c>
      <c r="D16" s="88">
        <f>INDEX('Visa Dataset 2018_CENSAD'!$D$42:$AF$42,MATCH(C16,'Visa Dataset 2018_CENSAD'!$D$12:$AF$12,0))</f>
        <v>14</v>
      </c>
      <c r="E16" s="130">
        <f t="shared" si="0"/>
        <v>0.5</v>
      </c>
      <c r="F16" s="88">
        <f>INDEX('Visa Dataset 2018_CENSAD'!$D$43:$AF$43,MATCH(C16,'Visa Dataset 2018_CENSAD'!$D$12:$AF$12,0))</f>
        <v>14</v>
      </c>
      <c r="G16" s="130">
        <f t="shared" si="0"/>
        <v>0.5</v>
      </c>
      <c r="H16" s="88">
        <f>INDEX('Visa Dataset 2018_CENSAD'!$D$44:$AF$44,MATCH(C16,'Visa Dataset 2018_CENSAD'!$D$12:$AF$12,0))</f>
        <v>0</v>
      </c>
      <c r="I16" s="130">
        <f t="shared" si="1"/>
        <v>1</v>
      </c>
    </row>
    <row r="17" spans="3:9" x14ac:dyDescent="0.35">
      <c r="C17" s="36" t="s">
        <v>45</v>
      </c>
      <c r="D17" s="88">
        <f>INDEX('Visa Dataset 2018_CENSAD'!$D$42:$AF$42,MATCH(C17,'Visa Dataset 2018_CENSAD'!$D$12:$AF$12,0))</f>
        <v>3</v>
      </c>
      <c r="E17" s="130">
        <f t="shared" si="0"/>
        <v>0.10714285714285714</v>
      </c>
      <c r="F17" s="88">
        <f>INDEX('Visa Dataset 2018_CENSAD'!$D$43:$AF$43,MATCH(C17,'Visa Dataset 2018_CENSAD'!$D$12:$AF$12,0))</f>
        <v>23</v>
      </c>
      <c r="G17" s="130">
        <f t="shared" si="0"/>
        <v>0.8214285714285714</v>
      </c>
      <c r="H17" s="88">
        <f>INDEX('Visa Dataset 2018_CENSAD'!$D$44:$AF$44,MATCH(C17,'Visa Dataset 2018_CENSAD'!$D$12:$AF$12,0))</f>
        <v>2</v>
      </c>
      <c r="I17" s="130">
        <f t="shared" si="1"/>
        <v>0.92592592592592593</v>
      </c>
    </row>
    <row r="18" spans="3:9" x14ac:dyDescent="0.35">
      <c r="C18" s="36" t="s">
        <v>49</v>
      </c>
      <c r="D18" s="88">
        <f>INDEX('Visa Dataset 2018_CENSAD'!$D$42:$AF$42,MATCH(C18,'Visa Dataset 2018_CENSAD'!$D$12:$AF$12,0))</f>
        <v>14</v>
      </c>
      <c r="E18" s="130">
        <f t="shared" si="0"/>
        <v>0.5</v>
      </c>
      <c r="F18" s="88">
        <f>INDEX('Visa Dataset 2018_CENSAD'!$D$43:$AF$43,MATCH(C18,'Visa Dataset 2018_CENSAD'!$D$12:$AF$12,0))</f>
        <v>0</v>
      </c>
      <c r="G18" s="130">
        <f t="shared" si="0"/>
        <v>0</v>
      </c>
      <c r="H18" s="88">
        <f>INDEX('Visa Dataset 2018_CENSAD'!$D$44:$AF$44,MATCH(C18,'Visa Dataset 2018_CENSAD'!$D$12:$AF$12,0))</f>
        <v>14</v>
      </c>
      <c r="I18" s="130">
        <f t="shared" si="1"/>
        <v>0.48148148148148151</v>
      </c>
    </row>
    <row r="19" spans="3:9" x14ac:dyDescent="0.35">
      <c r="C19" s="36" t="s">
        <v>51</v>
      </c>
      <c r="D19" s="88">
        <f>INDEX('Visa Dataset 2018_CENSAD'!$D$42:$AF$42,MATCH(C19,'Visa Dataset 2018_CENSAD'!$D$12:$AF$12,0))</f>
        <v>1</v>
      </c>
      <c r="E19" s="130">
        <f t="shared" si="0"/>
        <v>3.5714285714285712E-2</v>
      </c>
      <c r="F19" s="88">
        <f>INDEX('Visa Dataset 2018_CENSAD'!$D$43:$AF$43,MATCH(C19,'Visa Dataset 2018_CENSAD'!$D$12:$AF$12,0))</f>
        <v>0</v>
      </c>
      <c r="G19" s="130">
        <f t="shared" si="0"/>
        <v>0</v>
      </c>
      <c r="H19" s="88">
        <f>INDEX('Visa Dataset 2018_CENSAD'!$D$44:$AF$44,MATCH(C19,'Visa Dataset 2018_CENSAD'!$D$12:$AF$12,0))</f>
        <v>27</v>
      </c>
      <c r="I19" s="130">
        <f t="shared" si="1"/>
        <v>0</v>
      </c>
    </row>
    <row r="20" spans="3:9" x14ac:dyDescent="0.35">
      <c r="C20" s="36" t="s">
        <v>57</v>
      </c>
      <c r="D20" s="88">
        <f>INDEX('Visa Dataset 2018_CENSAD'!$D$42:$AF$42,MATCH(C20,'Visa Dataset 2018_CENSAD'!$D$12:$AF$12,0))</f>
        <v>18</v>
      </c>
      <c r="E20" s="130">
        <f t="shared" si="0"/>
        <v>0.6428571428571429</v>
      </c>
      <c r="F20" s="88">
        <f>INDEX('Visa Dataset 2018_CENSAD'!$D$43:$AF$43,MATCH(C20,'Visa Dataset 2018_CENSAD'!$D$12:$AF$12,0))</f>
        <v>0</v>
      </c>
      <c r="G20" s="130">
        <f t="shared" si="0"/>
        <v>0</v>
      </c>
      <c r="H20" s="88">
        <f>INDEX('Visa Dataset 2018_CENSAD'!$D$44:$AF$44,MATCH(C20,'Visa Dataset 2018_CENSAD'!$D$12:$AF$12,0))</f>
        <v>10</v>
      </c>
      <c r="I20" s="130">
        <f t="shared" si="1"/>
        <v>0.62962962962962965</v>
      </c>
    </row>
    <row r="21" spans="3:9" x14ac:dyDescent="0.35">
      <c r="C21" s="36" t="s">
        <v>59</v>
      </c>
      <c r="D21" s="88">
        <f>INDEX('Visa Dataset 2018_CENSAD'!$D$42:$AF$42,MATCH(C21,'Visa Dataset 2018_CENSAD'!$D$12:$AF$12,0))</f>
        <v>7</v>
      </c>
      <c r="E21" s="130">
        <f t="shared" si="0"/>
        <v>0.25</v>
      </c>
      <c r="F21" s="88">
        <f>INDEX('Visa Dataset 2018_CENSAD'!$D$43:$AF$43,MATCH(C21,'Visa Dataset 2018_CENSAD'!$D$12:$AF$12,0))</f>
        <v>21</v>
      </c>
      <c r="G21" s="130">
        <f t="shared" si="0"/>
        <v>0.75</v>
      </c>
      <c r="H21" s="88">
        <f>INDEX('Visa Dataset 2018_CENSAD'!$D$44:$AF$44,MATCH(C21,'Visa Dataset 2018_CENSAD'!$D$12:$AF$12,0))</f>
        <v>0</v>
      </c>
      <c r="I21" s="130">
        <f t="shared" si="1"/>
        <v>1</v>
      </c>
    </row>
    <row r="22" spans="3:9" x14ac:dyDescent="0.35">
      <c r="C22" s="36" t="s">
        <v>63</v>
      </c>
      <c r="D22" s="88">
        <f>INDEX('Visa Dataset 2018_CENSAD'!$D$42:$AF$42,MATCH(C22,'Visa Dataset 2018_CENSAD'!$D$12:$AF$12,0))</f>
        <v>6</v>
      </c>
      <c r="E22" s="130">
        <f t="shared" si="0"/>
        <v>0.21428571428571427</v>
      </c>
      <c r="F22" s="88">
        <f>INDEX('Visa Dataset 2018_CENSAD'!$D$43:$AF$43,MATCH(C22,'Visa Dataset 2018_CENSAD'!$D$12:$AF$12,0))</f>
        <v>0</v>
      </c>
      <c r="G22" s="130">
        <f t="shared" si="0"/>
        <v>0</v>
      </c>
      <c r="H22" s="88">
        <f>INDEX('Visa Dataset 2018_CENSAD'!$D$44:$AF$44,MATCH(C22,'Visa Dataset 2018_CENSAD'!$D$12:$AF$12,0))</f>
        <v>22</v>
      </c>
      <c r="I22" s="130">
        <f t="shared" si="1"/>
        <v>0.18518518518518523</v>
      </c>
    </row>
    <row r="23" spans="3:9" x14ac:dyDescent="0.35">
      <c r="C23" s="36" t="s">
        <v>69</v>
      </c>
      <c r="D23" s="88">
        <f>INDEX('Visa Dataset 2018_CENSAD'!$D$42:$AF$42,MATCH(C23,'Visa Dataset 2018_CENSAD'!$D$12:$AF$12,0))</f>
        <v>18</v>
      </c>
      <c r="E23" s="130">
        <f t="shared" si="0"/>
        <v>0.6428571428571429</v>
      </c>
      <c r="F23" s="88">
        <f>INDEX('Visa Dataset 2018_CENSAD'!$D$43:$AF$43,MATCH(C23,'Visa Dataset 2018_CENSAD'!$D$12:$AF$12,0))</f>
        <v>0</v>
      </c>
      <c r="G23" s="130">
        <f t="shared" si="0"/>
        <v>0</v>
      </c>
      <c r="H23" s="88">
        <f>INDEX('Visa Dataset 2018_CENSAD'!$D$44:$AF$44,MATCH(C23,'Visa Dataset 2018_CENSAD'!$D$12:$AF$12,0))</f>
        <v>10</v>
      </c>
      <c r="I23" s="130">
        <f t="shared" si="1"/>
        <v>0.62962962962962965</v>
      </c>
    </row>
    <row r="24" spans="3:9" x14ac:dyDescent="0.35">
      <c r="C24" s="36" t="s">
        <v>71</v>
      </c>
      <c r="D24" s="88">
        <f>INDEX('Visa Dataset 2018_CENSAD'!$D$42:$AF$42,MATCH(C24,'Visa Dataset 2018_CENSAD'!$D$12:$AF$12,0))</f>
        <v>15</v>
      </c>
      <c r="E24" s="130">
        <f t="shared" si="0"/>
        <v>0.5357142857142857</v>
      </c>
      <c r="F24" s="88">
        <f>INDEX('Visa Dataset 2018_CENSAD'!$D$43:$AF$43,MATCH(C24,'Visa Dataset 2018_CENSAD'!$D$12:$AF$12,0))</f>
        <v>1</v>
      </c>
      <c r="G24" s="130">
        <f t="shared" si="0"/>
        <v>3.5714285714285712E-2</v>
      </c>
      <c r="H24" s="88">
        <f>INDEX('Visa Dataset 2018_CENSAD'!$D$44:$AF$44,MATCH(C24,'Visa Dataset 2018_CENSAD'!$D$12:$AF$12,0))</f>
        <v>12</v>
      </c>
      <c r="I24" s="130">
        <f t="shared" si="1"/>
        <v>0.55555555555555558</v>
      </c>
    </row>
    <row r="25" spans="3:9" x14ac:dyDescent="0.35">
      <c r="C25" s="36" t="s">
        <v>217</v>
      </c>
      <c r="D25" s="88">
        <f>INDEX('Visa Dataset 2018_CENSAD'!$D$42:$AF$42,MATCH(C25,'Visa Dataset 2018_CENSAD'!$D$12:$AF$12,0))</f>
        <v>3</v>
      </c>
      <c r="E25" s="130">
        <f t="shared" si="0"/>
        <v>0.10714285714285714</v>
      </c>
      <c r="F25" s="88">
        <f>INDEX('Visa Dataset 2018_CENSAD'!$D$43:$AF$43,MATCH(C25,'Visa Dataset 2018_CENSAD'!$D$12:$AF$12,0))</f>
        <v>0</v>
      </c>
      <c r="G25" s="130">
        <f t="shared" si="0"/>
        <v>0</v>
      </c>
      <c r="H25" s="88">
        <f>INDEX('Visa Dataset 2018_CENSAD'!$D$44:$AF$44,MATCH(C25,'Visa Dataset 2018_CENSAD'!$D$12:$AF$12,0))</f>
        <v>25</v>
      </c>
      <c r="I25" s="130">
        <f t="shared" si="1"/>
        <v>7.407407407407407E-2</v>
      </c>
    </row>
    <row r="26" spans="3:9" x14ac:dyDescent="0.35">
      <c r="C26" s="36" t="s">
        <v>76</v>
      </c>
      <c r="D26" s="88">
        <f>INDEX('Visa Dataset 2018_CENSAD'!$D$42:$AF$42,MATCH(C26,'Visa Dataset 2018_CENSAD'!$D$12:$AF$12,0))</f>
        <v>23</v>
      </c>
      <c r="E26" s="130">
        <f t="shared" si="0"/>
        <v>0.8214285714285714</v>
      </c>
      <c r="F26" s="88">
        <f>INDEX('Visa Dataset 2018_CENSAD'!$D$43:$AF$43,MATCH(C26,'Visa Dataset 2018_CENSAD'!$D$12:$AF$12,0))</f>
        <v>0</v>
      </c>
      <c r="G26" s="130">
        <f t="shared" si="0"/>
        <v>0</v>
      </c>
      <c r="H26" s="88">
        <f>INDEX('Visa Dataset 2018_CENSAD'!$D$44:$AF$44,MATCH(C26,'Visa Dataset 2018_CENSAD'!$D$12:$AF$12,0))</f>
        <v>5</v>
      </c>
      <c r="I26" s="130">
        <f t="shared" si="1"/>
        <v>0.81481481481481488</v>
      </c>
    </row>
    <row r="27" spans="3:9" x14ac:dyDescent="0.35">
      <c r="C27" s="36" t="s">
        <v>80</v>
      </c>
      <c r="D27" s="88">
        <f>INDEX('Visa Dataset 2018_CENSAD'!$D$42:$AF$42,MATCH(C27,'Visa Dataset 2018_CENSAD'!$D$12:$AF$12,0))</f>
        <v>15</v>
      </c>
      <c r="E27" s="130">
        <f t="shared" si="0"/>
        <v>0.5357142857142857</v>
      </c>
      <c r="F27" s="88">
        <f>INDEX('Visa Dataset 2018_CENSAD'!$D$43:$AF$43,MATCH(C27,'Visa Dataset 2018_CENSAD'!$D$12:$AF$12,0))</f>
        <v>1</v>
      </c>
      <c r="G27" s="130">
        <f t="shared" si="0"/>
        <v>3.5714285714285712E-2</v>
      </c>
      <c r="H27" s="88">
        <f>INDEX('Visa Dataset 2018_CENSAD'!$D$44:$AF$44,MATCH(C27,'Visa Dataset 2018_CENSAD'!$D$12:$AF$12,0))</f>
        <v>12</v>
      </c>
      <c r="I27" s="130">
        <f t="shared" si="1"/>
        <v>0.55555555555555558</v>
      </c>
    </row>
    <row r="28" spans="3:9" x14ac:dyDescent="0.35">
      <c r="C28" s="36" t="s">
        <v>82</v>
      </c>
      <c r="D28" s="88">
        <f>INDEX('Visa Dataset 2018_CENSAD'!$D$42:$AF$42,MATCH(C28,'Visa Dataset 2018_CENSAD'!$D$12:$AF$12,0))</f>
        <v>0</v>
      </c>
      <c r="E28" s="130">
        <f t="shared" si="0"/>
        <v>0</v>
      </c>
      <c r="F28" s="88">
        <f>INDEX('Visa Dataset 2018_CENSAD'!$D$43:$AF$43,MATCH(C28,'Visa Dataset 2018_CENSAD'!$D$12:$AF$12,0))</f>
        <v>28</v>
      </c>
      <c r="G28" s="130">
        <f t="shared" si="0"/>
        <v>1</v>
      </c>
      <c r="H28" s="88">
        <f>INDEX('Visa Dataset 2018_CENSAD'!$D$44:$AF$44,MATCH(C28,'Visa Dataset 2018_CENSAD'!$D$12:$AF$12,0))</f>
        <v>0</v>
      </c>
      <c r="I28" s="130">
        <f t="shared" si="1"/>
        <v>1</v>
      </c>
    </row>
    <row r="29" spans="3:9" x14ac:dyDescent="0.35">
      <c r="C29" s="36" t="s">
        <v>88</v>
      </c>
      <c r="D29" s="88">
        <f>INDEX('Visa Dataset 2018_CENSAD'!$D$42:$AF$42,MATCH(C29,'Visa Dataset 2018_CENSAD'!$D$12:$AF$12,0))</f>
        <v>0</v>
      </c>
      <c r="E29" s="130">
        <f t="shared" si="0"/>
        <v>0</v>
      </c>
      <c r="F29" s="88">
        <f>INDEX('Visa Dataset 2018_CENSAD'!$D$43:$AF$43,MATCH(C29,'Visa Dataset 2018_CENSAD'!$D$12:$AF$12,0))</f>
        <v>1</v>
      </c>
      <c r="G29" s="130">
        <f t="shared" si="0"/>
        <v>3.5714285714285712E-2</v>
      </c>
      <c r="H29" s="88">
        <f>INDEX('Visa Dataset 2018_CENSAD'!$D$44:$AF$44,MATCH(C29,'Visa Dataset 2018_CENSAD'!$D$12:$AF$12,0))</f>
        <v>27</v>
      </c>
      <c r="I29" s="130">
        <f t="shared" si="1"/>
        <v>0</v>
      </c>
    </row>
    <row r="30" spans="3:9" x14ac:dyDescent="0.35">
      <c r="C30" s="36" t="s">
        <v>92</v>
      </c>
      <c r="D30" s="88">
        <f>INDEX('Visa Dataset 2018_CENSAD'!$D$42:$AF$42,MATCH(C30,'Visa Dataset 2018_CENSAD'!$D$12:$AF$12,0))</f>
        <v>15</v>
      </c>
      <c r="E30" s="130">
        <f t="shared" si="0"/>
        <v>0.5357142857142857</v>
      </c>
      <c r="F30" s="88">
        <f>INDEX('Visa Dataset 2018_CENSAD'!$D$43:$AF$43,MATCH(C30,'Visa Dataset 2018_CENSAD'!$D$12:$AF$12,0))</f>
        <v>13</v>
      </c>
      <c r="G30" s="130">
        <f t="shared" si="0"/>
        <v>0.4642857142857143</v>
      </c>
      <c r="H30" s="88">
        <f>INDEX('Visa Dataset 2018_CENSAD'!$D$44:$AF$44,MATCH(C30,'Visa Dataset 2018_CENSAD'!$D$12:$AF$12,0))</f>
        <v>0</v>
      </c>
      <c r="I30" s="130">
        <f t="shared" si="1"/>
        <v>1</v>
      </c>
    </row>
    <row r="31" spans="3:9" x14ac:dyDescent="0.35">
      <c r="C31" s="162" t="s">
        <v>94</v>
      </c>
      <c r="D31" s="88">
        <f>INDEX('Visa Dataset 2018_CENSAD'!$D$42:$AF$42,MATCH(C31,'Visa Dataset 2018_CENSAD'!$D$12:$AF$12,0))</f>
        <v>14</v>
      </c>
      <c r="E31" s="130">
        <f t="shared" si="0"/>
        <v>0.5</v>
      </c>
      <c r="F31" s="88">
        <f>INDEX('Visa Dataset 2018_CENSAD'!$D$43:$AF$43,MATCH(C31,'Visa Dataset 2018_CENSAD'!$D$12:$AF$12,0))</f>
        <v>0</v>
      </c>
      <c r="G31" s="130">
        <f t="shared" si="0"/>
        <v>0</v>
      </c>
      <c r="H31" s="88">
        <f>INDEX('Visa Dataset 2018_CENSAD'!$D$44:$AF$44,MATCH(C31,'Visa Dataset 2018_CENSAD'!$D$12:$AF$12,0))</f>
        <v>14</v>
      </c>
      <c r="I31" s="130">
        <f t="shared" si="1"/>
        <v>0.48148148148148151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FBFB-F0BD-427D-BE31-187023579C6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BP73"/>
  <sheetViews>
    <sheetView zoomScale="85" zoomScaleNormal="85" workbookViewId="0">
      <pane xSplit="3" ySplit="12" topLeftCell="D23" activePane="bottomRight" state="frozen"/>
      <selection activeCell="C13" sqref="C13"/>
      <selection pane="topRight" activeCell="C13" sqref="C13"/>
      <selection pane="bottomLeft" activeCell="C13" sqref="C13"/>
      <selection pane="bottomRight" activeCell="AQ12" sqref="AQ12"/>
    </sheetView>
  </sheetViews>
  <sheetFormatPr defaultColWidth="11.36328125" defaultRowHeight="14.5" x14ac:dyDescent="0.35"/>
  <cols>
    <col min="1" max="1" width="3.54296875" style="15" customWidth="1"/>
    <col min="2" max="2" width="6.6328125" style="15" customWidth="1"/>
    <col min="3" max="3" width="18.26953125" style="15" bestFit="1" customWidth="1"/>
    <col min="4" max="4" width="3.54296875" style="15" customWidth="1"/>
    <col min="5" max="5" width="3.54296875" style="15" bestFit="1" customWidth="1"/>
    <col min="6" max="6" width="3.26953125" style="15" customWidth="1"/>
    <col min="7" max="17" width="3.54296875" style="15" bestFit="1" customWidth="1"/>
    <col min="18" max="24" width="4" style="15" bestFit="1" customWidth="1"/>
    <col min="25" max="25" width="4.36328125" style="15" bestFit="1" customWidth="1"/>
    <col min="26" max="26" width="4" style="15" bestFit="1" customWidth="1"/>
    <col min="27" max="27" width="3.54296875" style="15" bestFit="1" customWidth="1"/>
    <col min="28" max="36" width="4" style="15" bestFit="1" customWidth="1"/>
    <col min="37" max="37" width="3.54296875" style="15" bestFit="1" customWidth="1"/>
    <col min="38" max="43" width="4" style="15" bestFit="1" customWidth="1"/>
    <col min="44" max="44" width="4" style="18" bestFit="1" customWidth="1"/>
    <col min="45" max="45" width="3.54296875" style="15" bestFit="1" customWidth="1"/>
    <col min="46" max="57" width="4" style="15" bestFit="1" customWidth="1"/>
    <col min="58" max="58" width="3.54296875" style="15" customWidth="1"/>
    <col min="59" max="60" width="4.36328125" style="15" customWidth="1"/>
    <col min="61" max="61" width="4.08984375" style="15" customWidth="1"/>
    <col min="62" max="16384" width="11.36328125" style="15"/>
  </cols>
  <sheetData>
    <row r="1" spans="1:68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14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68" ht="26.25" customHeight="1" thickBot="1" x14ac:dyDescent="0.4">
      <c r="A2" s="8"/>
      <c r="D2" s="169" t="s">
        <v>103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1"/>
      <c r="BF2" s="16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1:68" ht="13" customHeight="1" x14ac:dyDescent="0.35">
      <c r="A3" s="8"/>
      <c r="BF3" s="8"/>
    </row>
    <row r="4" spans="1:68" ht="13" customHeight="1" x14ac:dyDescent="0.35">
      <c r="A4" s="8"/>
      <c r="X4" s="11"/>
      <c r="BF4" s="8"/>
    </row>
    <row r="5" spans="1:68" ht="13" customHeight="1" x14ac:dyDescent="0.35">
      <c r="A5" s="8"/>
      <c r="X5" s="11"/>
      <c r="BF5" s="8"/>
    </row>
    <row r="6" spans="1:68" ht="23.5" customHeight="1" x14ac:dyDescent="0.35">
      <c r="A6" s="8"/>
      <c r="BF6" s="8"/>
    </row>
    <row r="7" spans="1:68" ht="21.75" customHeight="1" thickBot="1" x14ac:dyDescent="0.4">
      <c r="A7" s="8"/>
      <c r="B7" s="53"/>
      <c r="C7" s="54" t="s">
        <v>104</v>
      </c>
      <c r="D7" s="55" t="s">
        <v>105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6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8"/>
    </row>
    <row r="8" spans="1:68" ht="13" customHeight="1" x14ac:dyDescent="0.35">
      <c r="A8" s="8"/>
      <c r="B8" s="187"/>
      <c r="C8" s="190" t="s">
        <v>106</v>
      </c>
      <c r="D8" s="193" t="s">
        <v>107</v>
      </c>
      <c r="E8" s="194"/>
      <c r="F8" s="194"/>
      <c r="G8" s="194"/>
      <c r="H8" s="194"/>
      <c r="I8" s="194"/>
      <c r="J8" s="195"/>
      <c r="K8" s="57">
        <v>1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6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8"/>
    </row>
    <row r="9" spans="1:68" ht="13" customHeight="1" x14ac:dyDescent="0.35">
      <c r="A9" s="8"/>
      <c r="B9" s="188"/>
      <c r="C9" s="191"/>
      <c r="D9" s="196" t="s">
        <v>108</v>
      </c>
      <c r="E9" s="197"/>
      <c r="F9" s="197"/>
      <c r="G9" s="197"/>
      <c r="H9" s="197"/>
      <c r="I9" s="197"/>
      <c r="J9" s="198"/>
      <c r="K9" s="58">
        <v>2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6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8"/>
    </row>
    <row r="10" spans="1:68" ht="13" customHeight="1" thickBot="1" x14ac:dyDescent="0.4">
      <c r="A10" s="8"/>
      <c r="B10" s="189"/>
      <c r="C10" s="192"/>
      <c r="D10" s="199" t="s">
        <v>109</v>
      </c>
      <c r="E10" s="200"/>
      <c r="F10" s="200"/>
      <c r="G10" s="200"/>
      <c r="H10" s="200"/>
      <c r="I10" s="200"/>
      <c r="J10" s="201"/>
      <c r="K10" s="59">
        <v>3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6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8"/>
    </row>
    <row r="11" spans="1:68" ht="27.5" customHeight="1" thickBot="1" x14ac:dyDescent="0.4">
      <c r="A11" s="8"/>
      <c r="B11" s="60"/>
      <c r="C11" s="56" t="s">
        <v>110</v>
      </c>
      <c r="D11" s="61" t="s">
        <v>111</v>
      </c>
      <c r="E11" s="61" t="s">
        <v>112</v>
      </c>
      <c r="F11" s="61" t="s">
        <v>113</v>
      </c>
      <c r="G11" s="61" t="s">
        <v>114</v>
      </c>
      <c r="H11" s="62" t="s">
        <v>115</v>
      </c>
      <c r="I11" s="61" t="s">
        <v>116</v>
      </c>
      <c r="J11" s="61" t="s">
        <v>117</v>
      </c>
      <c r="K11" s="61" t="s">
        <v>118</v>
      </c>
      <c r="L11" s="61" t="s">
        <v>119</v>
      </c>
      <c r="M11" s="61" t="s">
        <v>120</v>
      </c>
      <c r="N11" s="61" t="s">
        <v>121</v>
      </c>
      <c r="O11" s="61" t="s">
        <v>122</v>
      </c>
      <c r="P11" s="61" t="s">
        <v>123</v>
      </c>
      <c r="Q11" s="61" t="s">
        <v>124</v>
      </c>
      <c r="R11" s="61" t="s">
        <v>125</v>
      </c>
      <c r="S11" s="61" t="s">
        <v>126</v>
      </c>
      <c r="T11" s="61" t="s">
        <v>127</v>
      </c>
      <c r="U11" s="61" t="s">
        <v>128</v>
      </c>
      <c r="V11" s="61" t="s">
        <v>129</v>
      </c>
      <c r="W11" s="62" t="s">
        <v>130</v>
      </c>
      <c r="X11" s="61" t="s">
        <v>131</v>
      </c>
      <c r="Y11" s="61" t="s">
        <v>132</v>
      </c>
      <c r="Z11" s="61" t="s">
        <v>133</v>
      </c>
      <c r="AA11" s="61" t="s">
        <v>134</v>
      </c>
      <c r="AB11" s="61" t="s">
        <v>135</v>
      </c>
      <c r="AC11" s="61" t="s">
        <v>136</v>
      </c>
      <c r="AD11" s="61" t="s">
        <v>137</v>
      </c>
      <c r="AE11" s="61" t="s">
        <v>138</v>
      </c>
      <c r="AF11" s="61" t="s">
        <v>139</v>
      </c>
      <c r="AG11" s="61" t="s">
        <v>140</v>
      </c>
      <c r="AH11" s="61" t="s">
        <v>141</v>
      </c>
      <c r="AI11" s="61" t="s">
        <v>142</v>
      </c>
      <c r="AJ11" s="61" t="s">
        <v>143</v>
      </c>
      <c r="AK11" s="61" t="s">
        <v>144</v>
      </c>
      <c r="AL11" s="61" t="s">
        <v>145</v>
      </c>
      <c r="AM11" s="61" t="s">
        <v>146</v>
      </c>
      <c r="AN11" s="61" t="s">
        <v>147</v>
      </c>
      <c r="AO11" s="61" t="s">
        <v>148</v>
      </c>
      <c r="AP11" s="61" t="s">
        <v>149</v>
      </c>
      <c r="AQ11" s="61" t="s">
        <v>150</v>
      </c>
      <c r="AR11" s="61" t="s">
        <v>151</v>
      </c>
      <c r="AS11" s="61" t="s">
        <v>152</v>
      </c>
      <c r="AT11" s="61" t="s">
        <v>153</v>
      </c>
      <c r="AU11" s="61" t="s">
        <v>154</v>
      </c>
      <c r="AV11" s="61" t="s">
        <v>155</v>
      </c>
      <c r="AW11" s="62" t="s">
        <v>156</v>
      </c>
      <c r="AX11" s="61" t="s">
        <v>157</v>
      </c>
      <c r="AY11" s="61" t="s">
        <v>158</v>
      </c>
      <c r="AZ11" s="62" t="s">
        <v>159</v>
      </c>
      <c r="BA11" s="61" t="s">
        <v>160</v>
      </c>
      <c r="BB11" s="61" t="s">
        <v>161</v>
      </c>
      <c r="BC11" s="62" t="s">
        <v>162</v>
      </c>
      <c r="BD11" s="61" t="s">
        <v>163</v>
      </c>
      <c r="BE11" s="63" t="s">
        <v>164</v>
      </c>
      <c r="BF11" s="8"/>
    </row>
    <row r="12" spans="1:68" s="34" customFormat="1" ht="62.75" customHeight="1" thickBot="1" x14ac:dyDescent="0.4">
      <c r="A12" s="28"/>
      <c r="B12" s="64" t="s">
        <v>110</v>
      </c>
      <c r="C12" s="65" t="s">
        <v>1</v>
      </c>
      <c r="D12" s="66" t="s">
        <v>4</v>
      </c>
      <c r="E12" s="66" t="s">
        <v>6</v>
      </c>
      <c r="F12" s="66" t="s">
        <v>8</v>
      </c>
      <c r="G12" s="66" t="s">
        <v>10</v>
      </c>
      <c r="H12" s="67" t="s">
        <v>12</v>
      </c>
      <c r="I12" s="66" t="s">
        <v>14</v>
      </c>
      <c r="J12" s="66" t="s">
        <v>16</v>
      </c>
      <c r="K12" s="66" t="s">
        <v>220</v>
      </c>
      <c r="L12" s="66" t="s">
        <v>216</v>
      </c>
      <c r="M12" s="66" t="s">
        <v>20</v>
      </c>
      <c r="N12" s="66" t="s">
        <v>22</v>
      </c>
      <c r="O12" s="66" t="s">
        <v>222</v>
      </c>
      <c r="P12" s="66" t="s">
        <v>219</v>
      </c>
      <c r="Q12" s="66" t="s">
        <v>26</v>
      </c>
      <c r="R12" s="66" t="s">
        <v>221</v>
      </c>
      <c r="S12" s="66" t="s">
        <v>29</v>
      </c>
      <c r="T12" s="66" t="s">
        <v>31</v>
      </c>
      <c r="U12" s="66" t="s">
        <v>33</v>
      </c>
      <c r="V12" s="66" t="s">
        <v>35</v>
      </c>
      <c r="W12" s="67" t="s">
        <v>37</v>
      </c>
      <c r="X12" s="66" t="s">
        <v>215</v>
      </c>
      <c r="Y12" s="66" t="s">
        <v>40</v>
      </c>
      <c r="Z12" s="66" t="s">
        <v>42</v>
      </c>
      <c r="AA12" s="66" t="s">
        <v>218</v>
      </c>
      <c r="AB12" s="66" t="s">
        <v>45</v>
      </c>
      <c r="AC12" s="66" t="s">
        <v>47</v>
      </c>
      <c r="AD12" s="66" t="s">
        <v>49</v>
      </c>
      <c r="AE12" s="66" t="s">
        <v>51</v>
      </c>
      <c r="AF12" s="66" t="s">
        <v>53</v>
      </c>
      <c r="AG12" s="66" t="s">
        <v>55</v>
      </c>
      <c r="AH12" s="66" t="s">
        <v>57</v>
      </c>
      <c r="AI12" s="66" t="s">
        <v>59</v>
      </c>
      <c r="AJ12" s="66" t="s">
        <v>61</v>
      </c>
      <c r="AK12" s="66" t="s">
        <v>63</v>
      </c>
      <c r="AL12" s="66" t="s">
        <v>65</v>
      </c>
      <c r="AM12" s="66" t="s">
        <v>67</v>
      </c>
      <c r="AN12" s="66" t="s">
        <v>69</v>
      </c>
      <c r="AO12" s="66" t="s">
        <v>71</v>
      </c>
      <c r="AP12" s="66" t="s">
        <v>73</v>
      </c>
      <c r="AQ12" s="66" t="s">
        <v>217</v>
      </c>
      <c r="AR12" s="66" t="s">
        <v>76</v>
      </c>
      <c r="AS12" s="66" t="s">
        <v>78</v>
      </c>
      <c r="AT12" s="66" t="s">
        <v>80</v>
      </c>
      <c r="AU12" s="66" t="s">
        <v>82</v>
      </c>
      <c r="AV12" s="66" t="s">
        <v>84</v>
      </c>
      <c r="AW12" s="67" t="s">
        <v>86</v>
      </c>
      <c r="AX12" s="66" t="s">
        <v>88</v>
      </c>
      <c r="AY12" s="66" t="s">
        <v>228</v>
      </c>
      <c r="AZ12" s="67" t="s">
        <v>223</v>
      </c>
      <c r="BA12" s="66" t="s">
        <v>92</v>
      </c>
      <c r="BB12" s="66" t="s">
        <v>94</v>
      </c>
      <c r="BC12" s="67" t="s">
        <v>96</v>
      </c>
      <c r="BD12" s="66" t="s">
        <v>99</v>
      </c>
      <c r="BE12" s="68" t="s">
        <v>101</v>
      </c>
      <c r="BF12" s="28"/>
    </row>
    <row r="13" spans="1:68" x14ac:dyDescent="0.35">
      <c r="A13" s="8"/>
      <c r="B13" s="69" t="s">
        <v>111</v>
      </c>
      <c r="C13" s="70" t="s">
        <v>4</v>
      </c>
      <c r="D13" s="71"/>
      <c r="E13" s="71">
        <v>3</v>
      </c>
      <c r="F13" s="71">
        <v>1</v>
      </c>
      <c r="G13" s="71">
        <v>3</v>
      </c>
      <c r="H13" s="71">
        <v>3</v>
      </c>
      <c r="I13" s="71">
        <v>3</v>
      </c>
      <c r="J13" s="71">
        <v>3</v>
      </c>
      <c r="K13" s="71">
        <v>2</v>
      </c>
      <c r="L13" s="71">
        <v>3</v>
      </c>
      <c r="M13" s="71">
        <v>3</v>
      </c>
      <c r="N13" s="71">
        <v>2</v>
      </c>
      <c r="O13" s="71">
        <v>3</v>
      </c>
      <c r="P13" s="71">
        <v>3</v>
      </c>
      <c r="Q13" s="71">
        <v>2</v>
      </c>
      <c r="R13" s="71">
        <v>3</v>
      </c>
      <c r="S13" s="71">
        <v>3</v>
      </c>
      <c r="T13" s="71">
        <v>3</v>
      </c>
      <c r="U13" s="71">
        <v>3</v>
      </c>
      <c r="V13" s="71">
        <v>3</v>
      </c>
      <c r="W13" s="71">
        <v>3</v>
      </c>
      <c r="X13" s="71">
        <v>3</v>
      </c>
      <c r="Y13" s="71">
        <v>2</v>
      </c>
      <c r="Z13" s="71">
        <v>1</v>
      </c>
      <c r="AA13" s="71">
        <v>2</v>
      </c>
      <c r="AB13" s="71">
        <v>2</v>
      </c>
      <c r="AC13" s="71">
        <v>3</v>
      </c>
      <c r="AD13" s="71">
        <v>3</v>
      </c>
      <c r="AE13" s="71">
        <v>3</v>
      </c>
      <c r="AF13" s="71">
        <v>2</v>
      </c>
      <c r="AG13" s="71">
        <v>3</v>
      </c>
      <c r="AH13" s="71">
        <v>1</v>
      </c>
      <c r="AI13" s="71">
        <v>1</v>
      </c>
      <c r="AJ13" s="71">
        <v>2</v>
      </c>
      <c r="AK13" s="71">
        <v>1</v>
      </c>
      <c r="AL13" s="71">
        <v>2</v>
      </c>
      <c r="AM13" s="71">
        <v>3</v>
      </c>
      <c r="AN13" s="71">
        <v>3</v>
      </c>
      <c r="AO13" s="71">
        <v>3</v>
      </c>
      <c r="AP13" s="71">
        <v>2</v>
      </c>
      <c r="AQ13" s="71">
        <v>3</v>
      </c>
      <c r="AR13" s="72">
        <v>1</v>
      </c>
      <c r="AS13" s="71">
        <v>1</v>
      </c>
      <c r="AT13" s="71">
        <v>3</v>
      </c>
      <c r="AU13" s="71">
        <v>2</v>
      </c>
      <c r="AV13" s="71">
        <v>3</v>
      </c>
      <c r="AW13" s="71">
        <v>3</v>
      </c>
      <c r="AX13" s="71">
        <v>3</v>
      </c>
      <c r="AY13" s="71">
        <v>3</v>
      </c>
      <c r="AZ13" s="71">
        <v>2</v>
      </c>
      <c r="BA13" s="71">
        <v>2</v>
      </c>
      <c r="BB13" s="71">
        <v>1</v>
      </c>
      <c r="BC13" s="71">
        <v>2</v>
      </c>
      <c r="BD13" s="71">
        <v>3</v>
      </c>
      <c r="BE13" s="58">
        <v>2</v>
      </c>
      <c r="BF13" s="8"/>
      <c r="BG13" s="15">
        <f>COUNTIF($D13:$BE13,1)</f>
        <v>8</v>
      </c>
      <c r="BH13" s="15">
        <f>COUNTIF($D13:$BE13,2)</f>
        <v>15</v>
      </c>
      <c r="BI13" s="15">
        <f>COUNTIF($D13:$BE13,3)</f>
        <v>30</v>
      </c>
      <c r="BK13" s="39">
        <f>(BG13+BH13)/53</f>
        <v>0.43396226415094341</v>
      </c>
      <c r="BL13" s="39">
        <f>BG13/53</f>
        <v>0.15094339622641509</v>
      </c>
    </row>
    <row r="14" spans="1:68" x14ac:dyDescent="0.35">
      <c r="A14" s="8"/>
      <c r="B14" s="69" t="s">
        <v>112</v>
      </c>
      <c r="C14" s="70" t="s">
        <v>6</v>
      </c>
      <c r="D14" s="71">
        <v>3</v>
      </c>
      <c r="E14" s="71"/>
      <c r="F14" s="71">
        <v>1</v>
      </c>
      <c r="G14" s="71">
        <v>1</v>
      </c>
      <c r="H14" s="71">
        <v>3</v>
      </c>
      <c r="I14" s="71">
        <v>3</v>
      </c>
      <c r="J14" s="71">
        <v>3</v>
      </c>
      <c r="K14" s="71">
        <v>1</v>
      </c>
      <c r="L14" s="71">
        <v>3</v>
      </c>
      <c r="M14" s="71">
        <v>3</v>
      </c>
      <c r="N14" s="71">
        <v>2</v>
      </c>
      <c r="O14" s="71">
        <v>3</v>
      </c>
      <c r="P14" s="71">
        <v>3</v>
      </c>
      <c r="Q14" s="71">
        <v>2</v>
      </c>
      <c r="R14" s="71">
        <v>3</v>
      </c>
      <c r="S14" s="71">
        <v>3</v>
      </c>
      <c r="T14" s="71">
        <v>3</v>
      </c>
      <c r="U14" s="71">
        <v>3</v>
      </c>
      <c r="V14" s="71">
        <v>3</v>
      </c>
      <c r="W14" s="71">
        <v>3</v>
      </c>
      <c r="X14" s="71">
        <v>3</v>
      </c>
      <c r="Y14" s="71">
        <v>2</v>
      </c>
      <c r="Z14" s="71">
        <v>3</v>
      </c>
      <c r="AA14" s="71">
        <v>2</v>
      </c>
      <c r="AB14" s="71">
        <v>2</v>
      </c>
      <c r="AC14" s="71">
        <v>3</v>
      </c>
      <c r="AD14" s="71">
        <v>3</v>
      </c>
      <c r="AE14" s="71">
        <v>3</v>
      </c>
      <c r="AF14" s="71">
        <v>2</v>
      </c>
      <c r="AG14" s="71">
        <v>3</v>
      </c>
      <c r="AH14" s="71">
        <v>3</v>
      </c>
      <c r="AI14" s="71">
        <v>2</v>
      </c>
      <c r="AJ14" s="71">
        <v>1</v>
      </c>
      <c r="AK14" s="71">
        <v>3</v>
      </c>
      <c r="AL14" s="71">
        <v>1</v>
      </c>
      <c r="AM14" s="71">
        <v>1</v>
      </c>
      <c r="AN14" s="71">
        <v>3</v>
      </c>
      <c r="AO14" s="71">
        <v>3</v>
      </c>
      <c r="AP14" s="71">
        <v>2</v>
      </c>
      <c r="AQ14" s="71">
        <v>1</v>
      </c>
      <c r="AR14" s="72">
        <v>3</v>
      </c>
      <c r="AS14" s="71">
        <v>1</v>
      </c>
      <c r="AT14" s="71">
        <v>3</v>
      </c>
      <c r="AU14" s="71">
        <v>2</v>
      </c>
      <c r="AV14" s="71">
        <v>1</v>
      </c>
      <c r="AW14" s="71">
        <v>3</v>
      </c>
      <c r="AX14" s="71">
        <v>3</v>
      </c>
      <c r="AY14" s="71">
        <v>3</v>
      </c>
      <c r="AZ14" s="71">
        <v>2</v>
      </c>
      <c r="BA14" s="71">
        <v>2</v>
      </c>
      <c r="BB14" s="71">
        <v>1</v>
      </c>
      <c r="BC14" s="71">
        <v>1</v>
      </c>
      <c r="BD14" s="71">
        <v>2</v>
      </c>
      <c r="BE14" s="58">
        <v>1</v>
      </c>
      <c r="BF14" s="8"/>
      <c r="BG14" s="15">
        <f t="shared" ref="BG14:BG66" si="0">COUNTIF($D14:$BE14,1)</f>
        <v>12</v>
      </c>
      <c r="BH14" s="15">
        <f t="shared" ref="BH14:BH66" si="1">COUNTIF($D14:$BE14,2)</f>
        <v>12</v>
      </c>
      <c r="BI14" s="15">
        <f t="shared" ref="BI14:BI66" si="2">COUNTIF($D14:$BE14,3)</f>
        <v>29</v>
      </c>
      <c r="BK14" s="39">
        <f t="shared" ref="BK14:BK66" si="3">(BG14+BH14)/53</f>
        <v>0.45283018867924529</v>
      </c>
      <c r="BL14" s="39">
        <f t="shared" ref="BL14:BL66" si="4">BG14/53</f>
        <v>0.22641509433962265</v>
      </c>
    </row>
    <row r="15" spans="1:68" x14ac:dyDescent="0.35">
      <c r="A15" s="8"/>
      <c r="B15" s="69" t="s">
        <v>113</v>
      </c>
      <c r="C15" s="70" t="s">
        <v>8</v>
      </c>
      <c r="D15" s="71">
        <v>3</v>
      </c>
      <c r="E15" s="71">
        <v>3</v>
      </c>
      <c r="F15" s="71"/>
      <c r="G15" s="71">
        <v>3</v>
      </c>
      <c r="H15" s="71">
        <v>1</v>
      </c>
      <c r="I15" s="71">
        <v>3</v>
      </c>
      <c r="J15" s="71">
        <v>3</v>
      </c>
      <c r="K15" s="71">
        <v>1</v>
      </c>
      <c r="L15" s="71">
        <v>1</v>
      </c>
      <c r="M15" s="71">
        <v>2</v>
      </c>
      <c r="N15" s="71">
        <v>2</v>
      </c>
      <c r="O15" s="71">
        <v>2</v>
      </c>
      <c r="P15" s="71">
        <v>1</v>
      </c>
      <c r="Q15" s="71">
        <v>2</v>
      </c>
      <c r="R15" s="71">
        <v>3</v>
      </c>
      <c r="S15" s="71">
        <v>3</v>
      </c>
      <c r="T15" s="71">
        <v>3</v>
      </c>
      <c r="U15" s="71">
        <v>3</v>
      </c>
      <c r="V15" s="71">
        <v>3</v>
      </c>
      <c r="W15" s="71">
        <v>3</v>
      </c>
      <c r="X15" s="71">
        <v>1</v>
      </c>
      <c r="Y15" s="71">
        <v>1</v>
      </c>
      <c r="Z15" s="71">
        <v>1</v>
      </c>
      <c r="AA15" s="71">
        <v>1</v>
      </c>
      <c r="AB15" s="71">
        <v>2</v>
      </c>
      <c r="AC15" s="71">
        <v>3</v>
      </c>
      <c r="AD15" s="71">
        <v>1</v>
      </c>
      <c r="AE15" s="71">
        <v>3</v>
      </c>
      <c r="AF15" s="71">
        <v>2</v>
      </c>
      <c r="AG15" s="71">
        <v>2</v>
      </c>
      <c r="AH15" s="71">
        <v>1</v>
      </c>
      <c r="AI15" s="71">
        <v>2</v>
      </c>
      <c r="AJ15" s="71">
        <v>1</v>
      </c>
      <c r="AK15" s="71">
        <v>3</v>
      </c>
      <c r="AL15" s="71">
        <v>2</v>
      </c>
      <c r="AM15" s="71">
        <v>3</v>
      </c>
      <c r="AN15" s="71">
        <v>1</v>
      </c>
      <c r="AO15" s="71">
        <v>1</v>
      </c>
      <c r="AP15" s="71">
        <v>1</v>
      </c>
      <c r="AQ15" s="71">
        <v>3</v>
      </c>
      <c r="AR15" s="72">
        <v>1</v>
      </c>
      <c r="AS15" s="71">
        <v>1</v>
      </c>
      <c r="AT15" s="71">
        <v>1</v>
      </c>
      <c r="AU15" s="71">
        <v>2</v>
      </c>
      <c r="AV15" s="71">
        <v>1</v>
      </c>
      <c r="AW15" s="71">
        <v>3</v>
      </c>
      <c r="AX15" s="71">
        <v>3</v>
      </c>
      <c r="AY15" s="71">
        <v>3</v>
      </c>
      <c r="AZ15" s="71">
        <v>2</v>
      </c>
      <c r="BA15" s="71">
        <v>1</v>
      </c>
      <c r="BB15" s="71">
        <v>1</v>
      </c>
      <c r="BC15" s="71">
        <v>2</v>
      </c>
      <c r="BD15" s="71">
        <v>3</v>
      </c>
      <c r="BE15" s="58">
        <v>3</v>
      </c>
      <c r="BF15" s="8"/>
      <c r="BG15" s="15">
        <f t="shared" si="0"/>
        <v>20</v>
      </c>
      <c r="BH15" s="15">
        <f t="shared" si="1"/>
        <v>12</v>
      </c>
      <c r="BI15" s="15">
        <f t="shared" si="2"/>
        <v>21</v>
      </c>
      <c r="BK15" s="39">
        <f t="shared" si="3"/>
        <v>0.60377358490566035</v>
      </c>
      <c r="BL15" s="39">
        <f t="shared" si="4"/>
        <v>0.37735849056603776</v>
      </c>
    </row>
    <row r="16" spans="1:68" x14ac:dyDescent="0.35">
      <c r="A16" s="8"/>
      <c r="B16" s="69" t="s">
        <v>114</v>
      </c>
      <c r="C16" s="70" t="s">
        <v>10</v>
      </c>
      <c r="D16" s="71">
        <v>3</v>
      </c>
      <c r="E16" s="71">
        <v>1</v>
      </c>
      <c r="F16" s="71">
        <v>1</v>
      </c>
      <c r="G16" s="71"/>
      <c r="H16" s="71">
        <v>3</v>
      </c>
      <c r="I16" s="71">
        <v>3</v>
      </c>
      <c r="J16" s="71">
        <v>3</v>
      </c>
      <c r="K16" s="71">
        <v>2</v>
      </c>
      <c r="L16" s="71">
        <v>3</v>
      </c>
      <c r="M16" s="71">
        <v>3</v>
      </c>
      <c r="N16" s="71">
        <v>2</v>
      </c>
      <c r="O16" s="71">
        <v>3</v>
      </c>
      <c r="P16" s="71">
        <v>3</v>
      </c>
      <c r="Q16" s="71">
        <v>2</v>
      </c>
      <c r="R16" s="71">
        <v>3</v>
      </c>
      <c r="S16" s="71">
        <v>3</v>
      </c>
      <c r="T16" s="71">
        <v>3</v>
      </c>
      <c r="U16" s="71">
        <v>3</v>
      </c>
      <c r="V16" s="71">
        <v>3</v>
      </c>
      <c r="W16" s="71">
        <v>3</v>
      </c>
      <c r="X16" s="71">
        <v>1</v>
      </c>
      <c r="Y16" s="71">
        <v>2</v>
      </c>
      <c r="Z16" s="71">
        <v>3</v>
      </c>
      <c r="AA16" s="71">
        <v>2</v>
      </c>
      <c r="AB16" s="71">
        <v>1</v>
      </c>
      <c r="AC16" s="71">
        <v>1</v>
      </c>
      <c r="AD16" s="71">
        <v>3</v>
      </c>
      <c r="AE16" s="71">
        <v>3</v>
      </c>
      <c r="AF16" s="71">
        <v>2</v>
      </c>
      <c r="AG16" s="71">
        <v>1</v>
      </c>
      <c r="AH16" s="71">
        <v>3</v>
      </c>
      <c r="AI16" s="71">
        <v>2</v>
      </c>
      <c r="AJ16" s="71">
        <v>1</v>
      </c>
      <c r="AK16" s="71">
        <v>3</v>
      </c>
      <c r="AL16" s="71">
        <v>1</v>
      </c>
      <c r="AM16" s="71">
        <v>1</v>
      </c>
      <c r="AN16" s="71">
        <v>3</v>
      </c>
      <c r="AO16" s="71">
        <v>3</v>
      </c>
      <c r="AP16" s="71">
        <v>2</v>
      </c>
      <c r="AQ16" s="71">
        <v>3</v>
      </c>
      <c r="AR16" s="72">
        <v>1</v>
      </c>
      <c r="AS16" s="71">
        <v>1</v>
      </c>
      <c r="AT16" s="71">
        <v>3</v>
      </c>
      <c r="AU16" s="71">
        <v>2</v>
      </c>
      <c r="AV16" s="71">
        <v>1</v>
      </c>
      <c r="AW16" s="71">
        <v>2</v>
      </c>
      <c r="AX16" s="71">
        <v>3</v>
      </c>
      <c r="AY16" s="71">
        <v>1</v>
      </c>
      <c r="AZ16" s="71">
        <v>1</v>
      </c>
      <c r="BA16" s="71">
        <v>2</v>
      </c>
      <c r="BB16" s="71">
        <v>3</v>
      </c>
      <c r="BC16" s="71">
        <v>2</v>
      </c>
      <c r="BD16" s="71">
        <v>1</v>
      </c>
      <c r="BE16" s="58">
        <v>1</v>
      </c>
      <c r="BF16" s="8"/>
      <c r="BG16" s="15">
        <f t="shared" si="0"/>
        <v>16</v>
      </c>
      <c r="BH16" s="15">
        <f t="shared" si="1"/>
        <v>12</v>
      </c>
      <c r="BI16" s="15">
        <f t="shared" si="2"/>
        <v>25</v>
      </c>
      <c r="BK16" s="39">
        <f t="shared" si="3"/>
        <v>0.52830188679245282</v>
      </c>
      <c r="BL16" s="39">
        <f t="shared" si="4"/>
        <v>0.30188679245283018</v>
      </c>
    </row>
    <row r="17" spans="1:64" x14ac:dyDescent="0.35">
      <c r="A17" s="8"/>
      <c r="B17" s="69" t="s">
        <v>115</v>
      </c>
      <c r="C17" s="70" t="s">
        <v>12</v>
      </c>
      <c r="D17" s="71">
        <v>3</v>
      </c>
      <c r="E17" s="71">
        <v>3</v>
      </c>
      <c r="F17" s="71">
        <v>1</v>
      </c>
      <c r="G17" s="71">
        <v>3</v>
      </c>
      <c r="H17" s="71"/>
      <c r="I17" s="71">
        <v>3</v>
      </c>
      <c r="J17" s="71">
        <v>3</v>
      </c>
      <c r="K17" s="71">
        <v>1</v>
      </c>
      <c r="L17" s="71">
        <v>1</v>
      </c>
      <c r="M17" s="71">
        <v>1</v>
      </c>
      <c r="N17" s="71">
        <v>2</v>
      </c>
      <c r="O17" s="71">
        <v>2</v>
      </c>
      <c r="P17" s="71">
        <v>1</v>
      </c>
      <c r="Q17" s="71">
        <v>2</v>
      </c>
      <c r="R17" s="71">
        <v>3</v>
      </c>
      <c r="S17" s="71">
        <v>3</v>
      </c>
      <c r="T17" s="71">
        <v>3</v>
      </c>
      <c r="U17" s="71">
        <v>3</v>
      </c>
      <c r="V17" s="71">
        <v>3</v>
      </c>
      <c r="W17" s="71">
        <v>3</v>
      </c>
      <c r="X17" s="71">
        <v>1</v>
      </c>
      <c r="Y17" s="71">
        <v>1</v>
      </c>
      <c r="Z17" s="71">
        <v>1</v>
      </c>
      <c r="AA17" s="71">
        <v>1</v>
      </c>
      <c r="AB17" s="71">
        <v>2</v>
      </c>
      <c r="AC17" s="71">
        <v>3</v>
      </c>
      <c r="AD17" s="71">
        <v>1</v>
      </c>
      <c r="AE17" s="71">
        <v>3</v>
      </c>
      <c r="AF17" s="71">
        <v>2</v>
      </c>
      <c r="AG17" s="71">
        <v>3</v>
      </c>
      <c r="AH17" s="71">
        <v>1</v>
      </c>
      <c r="AI17" s="71">
        <v>2</v>
      </c>
      <c r="AJ17" s="71">
        <v>2</v>
      </c>
      <c r="AK17" s="71">
        <v>3</v>
      </c>
      <c r="AL17" s="71">
        <v>2</v>
      </c>
      <c r="AM17" s="71">
        <v>3</v>
      </c>
      <c r="AN17" s="71">
        <v>1</v>
      </c>
      <c r="AO17" s="71">
        <v>1</v>
      </c>
      <c r="AP17" s="71">
        <v>2</v>
      </c>
      <c r="AQ17" s="71">
        <v>3</v>
      </c>
      <c r="AR17" s="72">
        <v>1</v>
      </c>
      <c r="AS17" s="71">
        <v>1</v>
      </c>
      <c r="AT17" s="71">
        <v>1</v>
      </c>
      <c r="AU17" s="71">
        <v>2</v>
      </c>
      <c r="AV17" s="71">
        <v>3</v>
      </c>
      <c r="AW17" s="71">
        <v>3</v>
      </c>
      <c r="AX17" s="71">
        <v>3</v>
      </c>
      <c r="AY17" s="71">
        <v>3</v>
      </c>
      <c r="AZ17" s="71">
        <v>2</v>
      </c>
      <c r="BA17" s="71">
        <v>1</v>
      </c>
      <c r="BB17" s="71">
        <v>1</v>
      </c>
      <c r="BC17" s="71">
        <v>2</v>
      </c>
      <c r="BD17" s="71">
        <v>3</v>
      </c>
      <c r="BE17" s="58">
        <v>3</v>
      </c>
      <c r="BF17" s="8"/>
      <c r="BG17" s="15">
        <f t="shared" si="0"/>
        <v>18</v>
      </c>
      <c r="BH17" s="15">
        <f t="shared" si="1"/>
        <v>12</v>
      </c>
      <c r="BI17" s="15">
        <f t="shared" si="2"/>
        <v>23</v>
      </c>
      <c r="BK17" s="39">
        <f t="shared" si="3"/>
        <v>0.56603773584905659</v>
      </c>
      <c r="BL17" s="39">
        <f t="shared" si="4"/>
        <v>0.33962264150943394</v>
      </c>
    </row>
    <row r="18" spans="1:64" x14ac:dyDescent="0.35">
      <c r="A18" s="8"/>
      <c r="B18" s="69" t="s">
        <v>116</v>
      </c>
      <c r="C18" s="70" t="s">
        <v>14</v>
      </c>
      <c r="D18" s="71">
        <v>3</v>
      </c>
      <c r="E18" s="71">
        <v>3</v>
      </c>
      <c r="F18" s="71">
        <v>1</v>
      </c>
      <c r="G18" s="71">
        <v>3</v>
      </c>
      <c r="H18" s="71">
        <v>3</v>
      </c>
      <c r="I18" s="71"/>
      <c r="J18" s="71">
        <v>3</v>
      </c>
      <c r="K18" s="71">
        <v>2</v>
      </c>
      <c r="L18" s="71">
        <v>1</v>
      </c>
      <c r="M18" s="71">
        <v>3</v>
      </c>
      <c r="N18" s="71">
        <v>2</v>
      </c>
      <c r="O18" s="71">
        <v>3</v>
      </c>
      <c r="P18" s="71">
        <v>3</v>
      </c>
      <c r="Q18" s="71">
        <v>2</v>
      </c>
      <c r="R18" s="71">
        <v>1</v>
      </c>
      <c r="S18" s="71">
        <v>3</v>
      </c>
      <c r="T18" s="71">
        <v>3</v>
      </c>
      <c r="U18" s="71">
        <v>3</v>
      </c>
      <c r="V18" s="71">
        <v>3</v>
      </c>
      <c r="W18" s="71">
        <v>3</v>
      </c>
      <c r="X18" s="71">
        <v>3</v>
      </c>
      <c r="Y18" s="71">
        <v>2</v>
      </c>
      <c r="Z18" s="71">
        <v>3</v>
      </c>
      <c r="AA18" s="71">
        <v>2</v>
      </c>
      <c r="AB18" s="71">
        <v>1</v>
      </c>
      <c r="AC18" s="71">
        <v>3</v>
      </c>
      <c r="AD18" s="71">
        <v>3</v>
      </c>
      <c r="AE18" s="71">
        <v>3</v>
      </c>
      <c r="AF18" s="71">
        <v>2</v>
      </c>
      <c r="AG18" s="71">
        <v>3</v>
      </c>
      <c r="AH18" s="71">
        <v>3</v>
      </c>
      <c r="AI18" s="71">
        <v>2</v>
      </c>
      <c r="AJ18" s="71">
        <v>1</v>
      </c>
      <c r="AK18" s="71">
        <v>3</v>
      </c>
      <c r="AL18" s="71">
        <v>2</v>
      </c>
      <c r="AM18" s="71">
        <v>3</v>
      </c>
      <c r="AN18" s="71">
        <v>3</v>
      </c>
      <c r="AO18" s="71">
        <v>3</v>
      </c>
      <c r="AP18" s="71">
        <v>1</v>
      </c>
      <c r="AQ18" s="71">
        <v>3</v>
      </c>
      <c r="AR18" s="72">
        <v>1</v>
      </c>
      <c r="AS18" s="71">
        <v>1</v>
      </c>
      <c r="AT18" s="71">
        <v>3</v>
      </c>
      <c r="AU18" s="71">
        <v>2</v>
      </c>
      <c r="AV18" s="71">
        <v>3</v>
      </c>
      <c r="AW18" s="71">
        <v>3</v>
      </c>
      <c r="AX18" s="71">
        <v>3</v>
      </c>
      <c r="AY18" s="71">
        <v>3</v>
      </c>
      <c r="AZ18" s="71">
        <v>2</v>
      </c>
      <c r="BA18" s="71">
        <v>2</v>
      </c>
      <c r="BB18" s="71">
        <v>3</v>
      </c>
      <c r="BC18" s="71">
        <v>1</v>
      </c>
      <c r="BD18" s="71">
        <v>2</v>
      </c>
      <c r="BE18" s="58">
        <v>2</v>
      </c>
      <c r="BF18" s="8"/>
      <c r="BG18" s="15">
        <f t="shared" si="0"/>
        <v>9</v>
      </c>
      <c r="BH18" s="15">
        <f t="shared" si="1"/>
        <v>13</v>
      </c>
      <c r="BI18" s="15">
        <f t="shared" si="2"/>
        <v>31</v>
      </c>
      <c r="BK18" s="39">
        <f t="shared" si="3"/>
        <v>0.41509433962264153</v>
      </c>
      <c r="BL18" s="39">
        <f t="shared" si="4"/>
        <v>0.16981132075471697</v>
      </c>
    </row>
    <row r="19" spans="1:64" x14ac:dyDescent="0.35">
      <c r="A19" s="8"/>
      <c r="B19" s="69" t="s">
        <v>117</v>
      </c>
      <c r="C19" s="70" t="s">
        <v>16</v>
      </c>
      <c r="D19" s="71">
        <v>3</v>
      </c>
      <c r="E19" s="71">
        <v>3</v>
      </c>
      <c r="F19" s="71">
        <v>1</v>
      </c>
      <c r="G19" s="71">
        <v>3</v>
      </c>
      <c r="H19" s="71">
        <v>3</v>
      </c>
      <c r="I19" s="71">
        <v>3</v>
      </c>
      <c r="J19" s="71"/>
      <c r="K19" s="71">
        <v>2</v>
      </c>
      <c r="L19" s="71">
        <v>1</v>
      </c>
      <c r="M19" s="71">
        <v>1</v>
      </c>
      <c r="N19" s="71">
        <v>2</v>
      </c>
      <c r="O19" s="71">
        <v>1</v>
      </c>
      <c r="P19" s="71">
        <v>3</v>
      </c>
      <c r="Q19" s="71">
        <v>2</v>
      </c>
      <c r="R19" s="71">
        <v>3</v>
      </c>
      <c r="S19" s="71">
        <v>3</v>
      </c>
      <c r="T19" s="71">
        <v>3</v>
      </c>
      <c r="U19" s="71">
        <v>3</v>
      </c>
      <c r="V19" s="71">
        <v>3</v>
      </c>
      <c r="W19" s="71">
        <v>1</v>
      </c>
      <c r="X19" s="71">
        <v>3</v>
      </c>
      <c r="Y19" s="71">
        <v>2</v>
      </c>
      <c r="Z19" s="71">
        <v>3</v>
      </c>
      <c r="AA19" s="71">
        <v>2</v>
      </c>
      <c r="AB19" s="71">
        <v>2</v>
      </c>
      <c r="AC19" s="71">
        <v>1</v>
      </c>
      <c r="AD19" s="71">
        <v>3</v>
      </c>
      <c r="AE19" s="71">
        <v>3</v>
      </c>
      <c r="AF19" s="71">
        <v>2</v>
      </c>
      <c r="AG19" s="71">
        <v>3</v>
      </c>
      <c r="AH19" s="71">
        <v>1</v>
      </c>
      <c r="AI19" s="71">
        <v>2</v>
      </c>
      <c r="AJ19" s="71">
        <v>2</v>
      </c>
      <c r="AK19" s="71">
        <v>3</v>
      </c>
      <c r="AL19" s="71">
        <v>2</v>
      </c>
      <c r="AM19" s="71">
        <v>3</v>
      </c>
      <c r="AN19" s="71">
        <v>3</v>
      </c>
      <c r="AO19" s="71">
        <v>1</v>
      </c>
      <c r="AP19" s="71">
        <v>2</v>
      </c>
      <c r="AQ19" s="71">
        <v>3</v>
      </c>
      <c r="AR19" s="72">
        <v>1</v>
      </c>
      <c r="AS19" s="71">
        <v>1</v>
      </c>
      <c r="AT19" s="71">
        <v>3</v>
      </c>
      <c r="AU19" s="71">
        <v>2</v>
      </c>
      <c r="AV19" s="71">
        <v>3</v>
      </c>
      <c r="AW19" s="71">
        <v>3</v>
      </c>
      <c r="AX19" s="71">
        <v>3</v>
      </c>
      <c r="AY19" s="71">
        <v>3</v>
      </c>
      <c r="AZ19" s="71">
        <v>2</v>
      </c>
      <c r="BA19" s="71">
        <v>2</v>
      </c>
      <c r="BB19" s="71">
        <v>3</v>
      </c>
      <c r="BC19" s="71">
        <v>2</v>
      </c>
      <c r="BD19" s="71">
        <v>3</v>
      </c>
      <c r="BE19" s="58">
        <v>3</v>
      </c>
      <c r="BF19" s="8"/>
      <c r="BG19" s="15">
        <f t="shared" si="0"/>
        <v>10</v>
      </c>
      <c r="BH19" s="15">
        <f t="shared" si="1"/>
        <v>15</v>
      </c>
      <c r="BI19" s="15">
        <f t="shared" si="2"/>
        <v>28</v>
      </c>
      <c r="BK19" s="39">
        <f t="shared" si="3"/>
        <v>0.47169811320754718</v>
      </c>
      <c r="BL19" s="39">
        <f t="shared" si="4"/>
        <v>0.18867924528301888</v>
      </c>
    </row>
    <row r="20" spans="1:64" x14ac:dyDescent="0.35">
      <c r="A20" s="8"/>
      <c r="B20" s="69" t="s">
        <v>118</v>
      </c>
      <c r="C20" s="70" t="s">
        <v>220</v>
      </c>
      <c r="D20" s="71">
        <v>3</v>
      </c>
      <c r="E20" s="71">
        <v>3</v>
      </c>
      <c r="F20" s="71">
        <v>1</v>
      </c>
      <c r="G20" s="71">
        <v>3</v>
      </c>
      <c r="H20" s="71">
        <v>1</v>
      </c>
      <c r="I20" s="71">
        <v>3</v>
      </c>
      <c r="J20" s="71">
        <v>3</v>
      </c>
      <c r="K20" s="71"/>
      <c r="L20" s="71">
        <v>3</v>
      </c>
      <c r="M20" s="71">
        <v>3</v>
      </c>
      <c r="N20" s="71">
        <v>2</v>
      </c>
      <c r="O20" s="71">
        <v>3</v>
      </c>
      <c r="P20" s="71">
        <v>1</v>
      </c>
      <c r="Q20" s="71">
        <v>2</v>
      </c>
      <c r="R20" s="71">
        <v>3</v>
      </c>
      <c r="S20" s="71">
        <v>3</v>
      </c>
      <c r="T20" s="71">
        <v>3</v>
      </c>
      <c r="U20" s="71">
        <v>3</v>
      </c>
      <c r="V20" s="71">
        <v>3</v>
      </c>
      <c r="W20" s="71">
        <v>3</v>
      </c>
      <c r="X20" s="71">
        <v>1</v>
      </c>
      <c r="Y20" s="71">
        <v>1</v>
      </c>
      <c r="Z20" s="71">
        <v>1</v>
      </c>
      <c r="AA20" s="71">
        <v>1</v>
      </c>
      <c r="AB20" s="71">
        <v>2</v>
      </c>
      <c r="AC20" s="71">
        <v>3</v>
      </c>
      <c r="AD20" s="71">
        <v>1</v>
      </c>
      <c r="AE20" s="71">
        <v>3</v>
      </c>
      <c r="AF20" s="71">
        <v>2</v>
      </c>
      <c r="AG20" s="71">
        <v>2</v>
      </c>
      <c r="AH20" s="71">
        <v>1</v>
      </c>
      <c r="AI20" s="71">
        <v>2</v>
      </c>
      <c r="AJ20" s="71">
        <v>1</v>
      </c>
      <c r="AK20" s="71">
        <v>3</v>
      </c>
      <c r="AL20" s="71">
        <v>2</v>
      </c>
      <c r="AM20" s="71">
        <v>3</v>
      </c>
      <c r="AN20" s="71">
        <v>1</v>
      </c>
      <c r="AO20" s="71">
        <v>1</v>
      </c>
      <c r="AP20" s="71">
        <v>2</v>
      </c>
      <c r="AQ20" s="71">
        <v>1</v>
      </c>
      <c r="AR20" s="72">
        <v>1</v>
      </c>
      <c r="AS20" s="71">
        <v>1</v>
      </c>
      <c r="AT20" s="71">
        <v>1</v>
      </c>
      <c r="AU20" s="71">
        <v>2</v>
      </c>
      <c r="AV20" s="71">
        <v>1</v>
      </c>
      <c r="AW20" s="71">
        <v>3</v>
      </c>
      <c r="AX20" s="71">
        <v>3</v>
      </c>
      <c r="AY20" s="71">
        <v>3</v>
      </c>
      <c r="AZ20" s="71">
        <v>2</v>
      </c>
      <c r="BA20" s="71">
        <v>1</v>
      </c>
      <c r="BB20" s="71">
        <v>1</v>
      </c>
      <c r="BC20" s="71">
        <v>2</v>
      </c>
      <c r="BD20" s="71">
        <v>2</v>
      </c>
      <c r="BE20" s="58">
        <v>2</v>
      </c>
      <c r="BF20" s="8"/>
      <c r="BG20" s="15">
        <f t="shared" si="0"/>
        <v>19</v>
      </c>
      <c r="BH20" s="15">
        <f t="shared" si="1"/>
        <v>13</v>
      </c>
      <c r="BI20" s="15">
        <f t="shared" si="2"/>
        <v>21</v>
      </c>
      <c r="BK20" s="39">
        <f t="shared" si="3"/>
        <v>0.60377358490566035</v>
      </c>
      <c r="BL20" s="39">
        <f t="shared" si="4"/>
        <v>0.35849056603773582</v>
      </c>
    </row>
    <row r="21" spans="1:64" x14ac:dyDescent="0.35">
      <c r="A21" s="8"/>
      <c r="B21" s="69" t="s">
        <v>119</v>
      </c>
      <c r="C21" s="70" t="s">
        <v>216</v>
      </c>
      <c r="D21" s="71">
        <v>3</v>
      </c>
      <c r="E21" s="71">
        <v>3</v>
      </c>
      <c r="F21" s="71">
        <v>1</v>
      </c>
      <c r="G21" s="71">
        <v>3</v>
      </c>
      <c r="H21" s="71">
        <v>1</v>
      </c>
      <c r="I21" s="71">
        <v>3</v>
      </c>
      <c r="J21" s="71">
        <v>1</v>
      </c>
      <c r="K21" s="71">
        <v>2</v>
      </c>
      <c r="L21" s="71"/>
      <c r="M21" s="71">
        <v>1</v>
      </c>
      <c r="N21" s="71">
        <v>2</v>
      </c>
      <c r="O21" s="71">
        <v>1</v>
      </c>
      <c r="P21" s="71">
        <v>1</v>
      </c>
      <c r="Q21" s="71">
        <v>2</v>
      </c>
      <c r="R21" s="71">
        <v>3</v>
      </c>
      <c r="S21" s="71">
        <v>3</v>
      </c>
      <c r="T21" s="71">
        <v>3</v>
      </c>
      <c r="U21" s="71">
        <v>3</v>
      </c>
      <c r="V21" s="71">
        <v>3</v>
      </c>
      <c r="W21" s="71">
        <v>1</v>
      </c>
      <c r="X21" s="71">
        <v>3</v>
      </c>
      <c r="Y21" s="71">
        <v>2</v>
      </c>
      <c r="Z21" s="71">
        <v>3</v>
      </c>
      <c r="AA21" s="71">
        <v>2</v>
      </c>
      <c r="AB21" s="71">
        <v>2</v>
      </c>
      <c r="AC21" s="71">
        <v>3</v>
      </c>
      <c r="AD21" s="71">
        <v>3</v>
      </c>
      <c r="AE21" s="71">
        <v>3</v>
      </c>
      <c r="AF21" s="71">
        <v>2</v>
      </c>
      <c r="AG21" s="71">
        <v>3</v>
      </c>
      <c r="AH21" s="71">
        <v>3</v>
      </c>
      <c r="AI21" s="71">
        <v>2</v>
      </c>
      <c r="AJ21" s="71">
        <v>2</v>
      </c>
      <c r="AK21" s="71">
        <v>3</v>
      </c>
      <c r="AL21" s="71">
        <v>2</v>
      </c>
      <c r="AM21" s="71">
        <v>3</v>
      </c>
      <c r="AN21" s="71">
        <v>3</v>
      </c>
      <c r="AO21" s="71">
        <v>3</v>
      </c>
      <c r="AP21" s="71">
        <v>1</v>
      </c>
      <c r="AQ21" s="71">
        <v>3</v>
      </c>
      <c r="AR21" s="72">
        <v>1</v>
      </c>
      <c r="AS21" s="71">
        <v>1</v>
      </c>
      <c r="AT21" s="71">
        <v>3</v>
      </c>
      <c r="AU21" s="71">
        <v>2</v>
      </c>
      <c r="AV21" s="71">
        <v>3</v>
      </c>
      <c r="AW21" s="71">
        <v>3</v>
      </c>
      <c r="AX21" s="71">
        <v>3</v>
      </c>
      <c r="AY21" s="71">
        <v>3</v>
      </c>
      <c r="AZ21" s="71">
        <v>2</v>
      </c>
      <c r="BA21" s="71">
        <v>2</v>
      </c>
      <c r="BB21" s="71">
        <v>3</v>
      </c>
      <c r="BC21" s="71">
        <v>2</v>
      </c>
      <c r="BD21" s="71">
        <v>3</v>
      </c>
      <c r="BE21" s="58">
        <v>3</v>
      </c>
      <c r="BF21" s="8"/>
      <c r="BG21" s="15">
        <f t="shared" si="0"/>
        <v>10</v>
      </c>
      <c r="BH21" s="15">
        <f t="shared" si="1"/>
        <v>14</v>
      </c>
      <c r="BI21" s="15">
        <f t="shared" si="2"/>
        <v>29</v>
      </c>
      <c r="BK21" s="39">
        <f t="shared" si="3"/>
        <v>0.45283018867924529</v>
      </c>
      <c r="BL21" s="39">
        <f t="shared" si="4"/>
        <v>0.18867924528301888</v>
      </c>
    </row>
    <row r="22" spans="1:64" x14ac:dyDescent="0.35">
      <c r="A22" s="8"/>
      <c r="B22" s="69" t="s">
        <v>120</v>
      </c>
      <c r="C22" s="70" t="s">
        <v>20</v>
      </c>
      <c r="D22" s="71">
        <v>3</v>
      </c>
      <c r="E22" s="71">
        <v>3</v>
      </c>
      <c r="F22" s="71">
        <v>1</v>
      </c>
      <c r="G22" s="71">
        <v>3</v>
      </c>
      <c r="H22" s="71">
        <v>2</v>
      </c>
      <c r="I22" s="71">
        <v>3</v>
      </c>
      <c r="J22" s="71">
        <v>1</v>
      </c>
      <c r="K22" s="71">
        <v>2</v>
      </c>
      <c r="L22" s="71">
        <v>1</v>
      </c>
      <c r="M22" s="71"/>
      <c r="N22" s="71">
        <v>2</v>
      </c>
      <c r="O22" s="71">
        <v>1</v>
      </c>
      <c r="P22" s="71">
        <v>1</v>
      </c>
      <c r="Q22" s="71">
        <v>2</v>
      </c>
      <c r="R22" s="71">
        <v>3</v>
      </c>
      <c r="S22" s="71">
        <v>3</v>
      </c>
      <c r="T22" s="71">
        <v>3</v>
      </c>
      <c r="U22" s="71">
        <v>3</v>
      </c>
      <c r="V22" s="71">
        <v>3</v>
      </c>
      <c r="W22" s="71">
        <v>1</v>
      </c>
      <c r="X22" s="71">
        <v>3</v>
      </c>
      <c r="Y22" s="71">
        <v>2</v>
      </c>
      <c r="Z22" s="71">
        <v>3</v>
      </c>
      <c r="AA22" s="71">
        <v>2</v>
      </c>
      <c r="AB22" s="71">
        <v>2</v>
      </c>
      <c r="AC22" s="71">
        <v>3</v>
      </c>
      <c r="AD22" s="71">
        <v>3</v>
      </c>
      <c r="AE22" s="71">
        <v>3</v>
      </c>
      <c r="AF22" s="71">
        <v>2</v>
      </c>
      <c r="AG22" s="71">
        <v>3</v>
      </c>
      <c r="AH22" s="71">
        <v>1</v>
      </c>
      <c r="AI22" s="71">
        <v>2</v>
      </c>
      <c r="AJ22" s="71">
        <v>1</v>
      </c>
      <c r="AK22" s="71">
        <v>3</v>
      </c>
      <c r="AL22" s="71">
        <v>2</v>
      </c>
      <c r="AM22" s="71">
        <v>3</v>
      </c>
      <c r="AN22" s="71">
        <v>1</v>
      </c>
      <c r="AO22" s="71">
        <v>1</v>
      </c>
      <c r="AP22" s="71">
        <v>1</v>
      </c>
      <c r="AQ22" s="71">
        <v>3</v>
      </c>
      <c r="AR22" s="72">
        <v>1</v>
      </c>
      <c r="AS22" s="71">
        <v>1</v>
      </c>
      <c r="AT22" s="71">
        <v>3</v>
      </c>
      <c r="AU22" s="71">
        <v>2</v>
      </c>
      <c r="AV22" s="71">
        <v>3</v>
      </c>
      <c r="AW22" s="71">
        <v>3</v>
      </c>
      <c r="AX22" s="71">
        <v>3</v>
      </c>
      <c r="AY22" s="71">
        <v>3</v>
      </c>
      <c r="AZ22" s="71">
        <v>3</v>
      </c>
      <c r="BA22" s="71">
        <v>2</v>
      </c>
      <c r="BB22" s="71">
        <v>3</v>
      </c>
      <c r="BC22" s="71">
        <v>2</v>
      </c>
      <c r="BD22" s="71">
        <v>3</v>
      </c>
      <c r="BE22" s="58">
        <v>3</v>
      </c>
      <c r="BF22" s="8"/>
      <c r="BG22" s="15">
        <f t="shared" si="0"/>
        <v>13</v>
      </c>
      <c r="BH22" s="15">
        <f t="shared" si="1"/>
        <v>13</v>
      </c>
      <c r="BI22" s="15">
        <f t="shared" si="2"/>
        <v>27</v>
      </c>
      <c r="BK22" s="39">
        <f t="shared" si="3"/>
        <v>0.49056603773584906</v>
      </c>
      <c r="BL22" s="39">
        <f t="shared" si="4"/>
        <v>0.24528301886792453</v>
      </c>
    </row>
    <row r="23" spans="1:64" x14ac:dyDescent="0.35">
      <c r="A23" s="8"/>
      <c r="B23" s="69" t="s">
        <v>121</v>
      </c>
      <c r="C23" s="70" t="s">
        <v>22</v>
      </c>
      <c r="D23" s="71">
        <v>3</v>
      </c>
      <c r="E23" s="71">
        <v>3</v>
      </c>
      <c r="F23" s="71">
        <v>1</v>
      </c>
      <c r="G23" s="71">
        <v>3</v>
      </c>
      <c r="H23" s="71">
        <v>2</v>
      </c>
      <c r="I23" s="71">
        <v>3</v>
      </c>
      <c r="J23" s="71">
        <v>3</v>
      </c>
      <c r="K23" s="71">
        <v>2</v>
      </c>
      <c r="L23" s="71">
        <v>3</v>
      </c>
      <c r="M23" s="71">
        <v>3</v>
      </c>
      <c r="N23" s="71"/>
      <c r="O23" s="71">
        <v>3</v>
      </c>
      <c r="P23" s="71">
        <v>3</v>
      </c>
      <c r="Q23" s="71">
        <v>2</v>
      </c>
      <c r="R23" s="71">
        <v>3</v>
      </c>
      <c r="S23" s="71">
        <v>3</v>
      </c>
      <c r="T23" s="71">
        <v>3</v>
      </c>
      <c r="U23" s="71">
        <v>3</v>
      </c>
      <c r="V23" s="71">
        <v>3</v>
      </c>
      <c r="W23" s="71">
        <v>3</v>
      </c>
      <c r="X23" s="71">
        <v>3</v>
      </c>
      <c r="Y23" s="71">
        <v>2</v>
      </c>
      <c r="Z23" s="71">
        <v>3</v>
      </c>
      <c r="AA23" s="71">
        <v>2</v>
      </c>
      <c r="AB23" s="71">
        <v>2</v>
      </c>
      <c r="AC23" s="71">
        <v>3</v>
      </c>
      <c r="AD23" s="71">
        <v>3</v>
      </c>
      <c r="AE23" s="71">
        <v>3</v>
      </c>
      <c r="AF23" s="71">
        <v>2</v>
      </c>
      <c r="AG23" s="71">
        <v>2</v>
      </c>
      <c r="AH23" s="71">
        <v>3</v>
      </c>
      <c r="AI23" s="71">
        <v>2</v>
      </c>
      <c r="AJ23" s="71">
        <v>2</v>
      </c>
      <c r="AK23" s="71">
        <v>3</v>
      </c>
      <c r="AL23" s="71">
        <v>2</v>
      </c>
      <c r="AM23" s="71">
        <v>3</v>
      </c>
      <c r="AN23" s="71">
        <v>3</v>
      </c>
      <c r="AO23" s="71">
        <v>3</v>
      </c>
      <c r="AP23" s="71">
        <v>2</v>
      </c>
      <c r="AQ23" s="71">
        <v>3</v>
      </c>
      <c r="AR23" s="72">
        <v>1</v>
      </c>
      <c r="AS23" s="71">
        <v>1</v>
      </c>
      <c r="AT23" s="71">
        <v>3</v>
      </c>
      <c r="AU23" s="71">
        <v>2</v>
      </c>
      <c r="AV23" s="71">
        <v>3</v>
      </c>
      <c r="AW23" s="71">
        <v>3</v>
      </c>
      <c r="AX23" s="71">
        <v>3</v>
      </c>
      <c r="AY23" s="71">
        <v>3</v>
      </c>
      <c r="AZ23" s="71">
        <v>2</v>
      </c>
      <c r="BA23" s="71">
        <v>2</v>
      </c>
      <c r="BB23" s="71">
        <v>1</v>
      </c>
      <c r="BC23" s="71">
        <v>1</v>
      </c>
      <c r="BD23" s="71">
        <v>2</v>
      </c>
      <c r="BE23" s="58">
        <v>2</v>
      </c>
      <c r="BF23" s="8"/>
      <c r="BG23" s="15">
        <f t="shared" si="0"/>
        <v>5</v>
      </c>
      <c r="BH23" s="15">
        <f t="shared" si="1"/>
        <v>17</v>
      </c>
      <c r="BI23" s="15">
        <f t="shared" si="2"/>
        <v>31</v>
      </c>
      <c r="BK23" s="39">
        <f t="shared" si="3"/>
        <v>0.41509433962264153</v>
      </c>
      <c r="BL23" s="39">
        <f t="shared" si="4"/>
        <v>9.4339622641509441E-2</v>
      </c>
    </row>
    <row r="24" spans="1:64" x14ac:dyDescent="0.35">
      <c r="A24" s="8"/>
      <c r="B24" s="69" t="s">
        <v>122</v>
      </c>
      <c r="C24" s="70" t="s">
        <v>222</v>
      </c>
      <c r="D24" s="71">
        <v>3</v>
      </c>
      <c r="E24" s="71">
        <v>3</v>
      </c>
      <c r="F24" s="71">
        <v>1</v>
      </c>
      <c r="G24" s="71">
        <v>3</v>
      </c>
      <c r="H24" s="71">
        <v>3</v>
      </c>
      <c r="I24" s="71">
        <v>3</v>
      </c>
      <c r="J24" s="71">
        <v>1</v>
      </c>
      <c r="K24" s="71">
        <v>2</v>
      </c>
      <c r="L24" s="71">
        <v>1</v>
      </c>
      <c r="M24" s="71">
        <v>1</v>
      </c>
      <c r="N24" s="71">
        <v>2</v>
      </c>
      <c r="O24" s="71"/>
      <c r="P24" s="71">
        <v>1</v>
      </c>
      <c r="Q24" s="71">
        <v>2</v>
      </c>
      <c r="R24" s="71">
        <v>1</v>
      </c>
      <c r="S24" s="71">
        <v>3</v>
      </c>
      <c r="T24" s="71">
        <v>3</v>
      </c>
      <c r="U24" s="71">
        <v>3</v>
      </c>
      <c r="V24" s="71">
        <v>3</v>
      </c>
      <c r="W24" s="71">
        <v>1</v>
      </c>
      <c r="X24" s="71">
        <v>3</v>
      </c>
      <c r="Y24" s="71">
        <v>2</v>
      </c>
      <c r="Z24" s="71">
        <v>3</v>
      </c>
      <c r="AA24" s="71">
        <v>2</v>
      </c>
      <c r="AB24" s="71">
        <v>2</v>
      </c>
      <c r="AC24" s="71">
        <v>3</v>
      </c>
      <c r="AD24" s="71">
        <v>3</v>
      </c>
      <c r="AE24" s="71">
        <v>3</v>
      </c>
      <c r="AF24" s="71">
        <v>2</v>
      </c>
      <c r="AG24" s="71">
        <v>2</v>
      </c>
      <c r="AH24" s="71">
        <v>3</v>
      </c>
      <c r="AI24" s="71">
        <v>2</v>
      </c>
      <c r="AJ24" s="71">
        <v>1</v>
      </c>
      <c r="AK24" s="71">
        <v>1</v>
      </c>
      <c r="AL24" s="71">
        <v>2</v>
      </c>
      <c r="AM24" s="71">
        <v>3</v>
      </c>
      <c r="AN24" s="71">
        <v>3</v>
      </c>
      <c r="AO24" s="71">
        <v>3</v>
      </c>
      <c r="AP24" s="71">
        <v>2</v>
      </c>
      <c r="AQ24" s="71">
        <v>3</v>
      </c>
      <c r="AR24" s="72">
        <v>1</v>
      </c>
      <c r="AS24" s="71">
        <v>1</v>
      </c>
      <c r="AT24" s="71">
        <v>3</v>
      </c>
      <c r="AU24" s="71">
        <v>2</v>
      </c>
      <c r="AV24" s="71">
        <v>3</v>
      </c>
      <c r="AW24" s="71">
        <v>3</v>
      </c>
      <c r="AX24" s="71">
        <v>3</v>
      </c>
      <c r="AY24" s="71">
        <v>3</v>
      </c>
      <c r="AZ24" s="71">
        <v>2</v>
      </c>
      <c r="BA24" s="71">
        <v>2</v>
      </c>
      <c r="BB24" s="71">
        <v>3</v>
      </c>
      <c r="BC24" s="71">
        <v>2</v>
      </c>
      <c r="BD24" s="71">
        <v>2</v>
      </c>
      <c r="BE24" s="58">
        <v>3</v>
      </c>
      <c r="BF24" s="8"/>
      <c r="BG24" s="15">
        <f t="shared" si="0"/>
        <v>11</v>
      </c>
      <c r="BH24" s="15">
        <f t="shared" si="1"/>
        <v>16</v>
      </c>
      <c r="BI24" s="15">
        <f t="shared" si="2"/>
        <v>26</v>
      </c>
      <c r="BK24" s="39">
        <f t="shared" si="3"/>
        <v>0.50943396226415094</v>
      </c>
      <c r="BL24" s="39">
        <f t="shared" si="4"/>
        <v>0.20754716981132076</v>
      </c>
    </row>
    <row r="25" spans="1:64" x14ac:dyDescent="0.35">
      <c r="A25" s="8"/>
      <c r="B25" s="69" t="s">
        <v>123</v>
      </c>
      <c r="C25" s="70" t="s">
        <v>219</v>
      </c>
      <c r="D25" s="71">
        <v>3</v>
      </c>
      <c r="E25" s="71">
        <v>3</v>
      </c>
      <c r="F25" s="71">
        <v>1</v>
      </c>
      <c r="G25" s="71">
        <v>3</v>
      </c>
      <c r="H25" s="71">
        <v>1</v>
      </c>
      <c r="I25" s="71">
        <v>3</v>
      </c>
      <c r="J25" s="71">
        <v>3</v>
      </c>
      <c r="K25" s="71">
        <v>1</v>
      </c>
      <c r="L25" s="71">
        <v>1</v>
      </c>
      <c r="M25" s="71">
        <v>1</v>
      </c>
      <c r="N25" s="71">
        <v>2</v>
      </c>
      <c r="O25" s="71">
        <v>2</v>
      </c>
      <c r="P25" s="71"/>
      <c r="Q25" s="71">
        <v>2</v>
      </c>
      <c r="R25" s="71">
        <v>3</v>
      </c>
      <c r="S25" s="71">
        <v>3</v>
      </c>
      <c r="T25" s="71">
        <v>3</v>
      </c>
      <c r="U25" s="71">
        <v>3</v>
      </c>
      <c r="V25" s="71">
        <v>3</v>
      </c>
      <c r="W25" s="71">
        <v>3</v>
      </c>
      <c r="X25" s="71">
        <v>1</v>
      </c>
      <c r="Y25" s="71">
        <v>1</v>
      </c>
      <c r="Z25" s="71">
        <v>1</v>
      </c>
      <c r="AA25" s="71">
        <v>1</v>
      </c>
      <c r="AB25" s="71">
        <v>2</v>
      </c>
      <c r="AC25" s="71">
        <v>3</v>
      </c>
      <c r="AD25" s="71">
        <v>1</v>
      </c>
      <c r="AE25" s="71">
        <v>3</v>
      </c>
      <c r="AF25" s="71">
        <v>2</v>
      </c>
      <c r="AG25" s="71">
        <v>2</v>
      </c>
      <c r="AH25" s="71">
        <v>1</v>
      </c>
      <c r="AI25" s="71">
        <v>1</v>
      </c>
      <c r="AJ25" s="71">
        <v>2</v>
      </c>
      <c r="AK25" s="71">
        <v>1</v>
      </c>
      <c r="AL25" s="71">
        <v>2</v>
      </c>
      <c r="AM25" s="71">
        <v>3</v>
      </c>
      <c r="AN25" s="71">
        <v>1</v>
      </c>
      <c r="AO25" s="71">
        <v>1</v>
      </c>
      <c r="AP25" s="71">
        <v>2</v>
      </c>
      <c r="AQ25" s="71">
        <v>3</v>
      </c>
      <c r="AR25" s="72">
        <v>1</v>
      </c>
      <c r="AS25" s="71">
        <v>1</v>
      </c>
      <c r="AT25" s="71">
        <v>1</v>
      </c>
      <c r="AU25" s="71">
        <v>2</v>
      </c>
      <c r="AV25" s="71">
        <v>3</v>
      </c>
      <c r="AW25" s="71">
        <v>3</v>
      </c>
      <c r="AX25" s="71">
        <v>3</v>
      </c>
      <c r="AY25" s="71">
        <v>3</v>
      </c>
      <c r="AZ25" s="71">
        <v>2</v>
      </c>
      <c r="BA25" s="71">
        <v>1</v>
      </c>
      <c r="BB25" s="71">
        <v>1</v>
      </c>
      <c r="BC25" s="71">
        <v>2</v>
      </c>
      <c r="BD25" s="71">
        <v>3</v>
      </c>
      <c r="BE25" s="58">
        <v>3</v>
      </c>
      <c r="BF25" s="8"/>
      <c r="BG25" s="15">
        <f t="shared" si="0"/>
        <v>20</v>
      </c>
      <c r="BH25" s="15">
        <f t="shared" si="1"/>
        <v>12</v>
      </c>
      <c r="BI25" s="15">
        <f t="shared" si="2"/>
        <v>21</v>
      </c>
      <c r="BK25" s="39">
        <f t="shared" si="3"/>
        <v>0.60377358490566035</v>
      </c>
      <c r="BL25" s="39">
        <f t="shared" si="4"/>
        <v>0.37735849056603776</v>
      </c>
    </row>
    <row r="26" spans="1:64" x14ac:dyDescent="0.35">
      <c r="A26" s="8"/>
      <c r="B26" s="69" t="s">
        <v>124</v>
      </c>
      <c r="C26" s="70" t="s">
        <v>26</v>
      </c>
      <c r="D26" s="71">
        <v>3</v>
      </c>
      <c r="E26" s="71">
        <v>3</v>
      </c>
      <c r="F26" s="71">
        <v>1</v>
      </c>
      <c r="G26" s="71">
        <v>3</v>
      </c>
      <c r="H26" s="71">
        <v>2</v>
      </c>
      <c r="I26" s="71">
        <v>3</v>
      </c>
      <c r="J26" s="71">
        <v>3</v>
      </c>
      <c r="K26" s="71">
        <v>2</v>
      </c>
      <c r="L26" s="71">
        <v>3</v>
      </c>
      <c r="M26" s="71">
        <v>3</v>
      </c>
      <c r="N26" s="71">
        <v>2</v>
      </c>
      <c r="O26" s="71">
        <v>3</v>
      </c>
      <c r="P26" s="71">
        <v>3</v>
      </c>
      <c r="Q26" s="71"/>
      <c r="R26" s="71">
        <v>3</v>
      </c>
      <c r="S26" s="71">
        <v>3</v>
      </c>
      <c r="T26" s="71">
        <v>3</v>
      </c>
      <c r="U26" s="71">
        <v>3</v>
      </c>
      <c r="V26" s="71">
        <v>1</v>
      </c>
      <c r="W26" s="71">
        <v>3</v>
      </c>
      <c r="X26" s="71">
        <v>3</v>
      </c>
      <c r="Y26" s="71">
        <v>2</v>
      </c>
      <c r="Z26" s="71">
        <v>3</v>
      </c>
      <c r="AA26" s="71">
        <v>2</v>
      </c>
      <c r="AB26" s="71">
        <v>2</v>
      </c>
      <c r="AC26" s="71">
        <v>3</v>
      </c>
      <c r="AD26" s="71">
        <v>3</v>
      </c>
      <c r="AE26" s="71">
        <v>3</v>
      </c>
      <c r="AF26" s="71">
        <v>2</v>
      </c>
      <c r="AG26" s="71">
        <v>3</v>
      </c>
      <c r="AH26" s="71">
        <v>3</v>
      </c>
      <c r="AI26" s="71">
        <v>2</v>
      </c>
      <c r="AJ26" s="71">
        <v>2</v>
      </c>
      <c r="AK26" s="71">
        <v>3</v>
      </c>
      <c r="AL26" s="71">
        <v>2</v>
      </c>
      <c r="AM26" s="71">
        <v>3</v>
      </c>
      <c r="AN26" s="71">
        <v>3</v>
      </c>
      <c r="AO26" s="71">
        <v>3</v>
      </c>
      <c r="AP26" s="71">
        <v>2</v>
      </c>
      <c r="AQ26" s="71">
        <v>3</v>
      </c>
      <c r="AR26" s="72">
        <v>1</v>
      </c>
      <c r="AS26" s="71">
        <v>1</v>
      </c>
      <c r="AT26" s="71">
        <v>3</v>
      </c>
      <c r="AU26" s="71">
        <v>2</v>
      </c>
      <c r="AV26" s="71">
        <v>3</v>
      </c>
      <c r="AW26" s="71">
        <v>3</v>
      </c>
      <c r="AX26" s="71">
        <v>3</v>
      </c>
      <c r="AY26" s="71">
        <v>3</v>
      </c>
      <c r="AZ26" s="71">
        <v>3</v>
      </c>
      <c r="BA26" s="71">
        <v>2</v>
      </c>
      <c r="BB26" s="71">
        <v>3</v>
      </c>
      <c r="BC26" s="71">
        <v>2</v>
      </c>
      <c r="BD26" s="71">
        <v>2</v>
      </c>
      <c r="BE26" s="58">
        <v>3</v>
      </c>
      <c r="BF26" s="8"/>
      <c r="BG26" s="15">
        <f t="shared" si="0"/>
        <v>4</v>
      </c>
      <c r="BH26" s="15">
        <f t="shared" si="1"/>
        <v>15</v>
      </c>
      <c r="BI26" s="15">
        <f t="shared" si="2"/>
        <v>34</v>
      </c>
      <c r="BK26" s="39">
        <f t="shared" si="3"/>
        <v>0.35849056603773582</v>
      </c>
      <c r="BL26" s="39">
        <f t="shared" si="4"/>
        <v>7.5471698113207544E-2</v>
      </c>
    </row>
    <row r="27" spans="1:64" x14ac:dyDescent="0.35">
      <c r="A27" s="8"/>
      <c r="B27" s="69" t="s">
        <v>125</v>
      </c>
      <c r="C27" s="70" t="s">
        <v>221</v>
      </c>
      <c r="D27" s="71">
        <v>3</v>
      </c>
      <c r="E27" s="71">
        <v>3</v>
      </c>
      <c r="F27" s="71">
        <v>1</v>
      </c>
      <c r="G27" s="71">
        <v>3</v>
      </c>
      <c r="H27" s="71">
        <v>2</v>
      </c>
      <c r="I27" s="71">
        <v>1</v>
      </c>
      <c r="J27" s="71">
        <v>3</v>
      </c>
      <c r="K27" s="71">
        <v>2</v>
      </c>
      <c r="L27" s="71">
        <v>1</v>
      </c>
      <c r="M27" s="71">
        <v>3</v>
      </c>
      <c r="N27" s="71">
        <v>2</v>
      </c>
      <c r="O27" s="71">
        <v>3</v>
      </c>
      <c r="P27" s="71">
        <v>3</v>
      </c>
      <c r="Q27" s="71">
        <v>2</v>
      </c>
      <c r="R27" s="71"/>
      <c r="S27" s="71">
        <v>3</v>
      </c>
      <c r="T27" s="71">
        <v>3</v>
      </c>
      <c r="U27" s="71">
        <v>3</v>
      </c>
      <c r="V27" s="71">
        <v>3</v>
      </c>
      <c r="W27" s="71">
        <v>3</v>
      </c>
      <c r="X27" s="71">
        <v>3</v>
      </c>
      <c r="Y27" s="71">
        <v>2</v>
      </c>
      <c r="Z27" s="71">
        <v>3</v>
      </c>
      <c r="AA27" s="71">
        <v>2</v>
      </c>
      <c r="AB27" s="71">
        <v>2</v>
      </c>
      <c r="AC27" s="71">
        <v>3</v>
      </c>
      <c r="AD27" s="71">
        <v>3</v>
      </c>
      <c r="AE27" s="71">
        <v>3</v>
      </c>
      <c r="AF27" s="71">
        <v>2</v>
      </c>
      <c r="AG27" s="71">
        <v>3</v>
      </c>
      <c r="AH27" s="71">
        <v>3</v>
      </c>
      <c r="AI27" s="71">
        <v>2</v>
      </c>
      <c r="AJ27" s="71">
        <v>1</v>
      </c>
      <c r="AK27" s="71">
        <v>3</v>
      </c>
      <c r="AL27" s="71">
        <v>2</v>
      </c>
      <c r="AM27" s="71">
        <v>3</v>
      </c>
      <c r="AN27" s="71">
        <v>3</v>
      </c>
      <c r="AO27" s="71">
        <v>3</v>
      </c>
      <c r="AP27" s="71">
        <v>1</v>
      </c>
      <c r="AQ27" s="71">
        <v>3</v>
      </c>
      <c r="AR27" s="72">
        <v>1</v>
      </c>
      <c r="AS27" s="71">
        <v>1</v>
      </c>
      <c r="AT27" s="71">
        <v>3</v>
      </c>
      <c r="AU27" s="71">
        <v>2</v>
      </c>
      <c r="AV27" s="71">
        <v>3</v>
      </c>
      <c r="AW27" s="71">
        <v>3</v>
      </c>
      <c r="AX27" s="71">
        <v>3</v>
      </c>
      <c r="AY27" s="71">
        <v>3</v>
      </c>
      <c r="AZ27" s="71">
        <v>2</v>
      </c>
      <c r="BA27" s="71">
        <v>2</v>
      </c>
      <c r="BB27" s="71">
        <v>3</v>
      </c>
      <c r="BC27" s="71">
        <v>2</v>
      </c>
      <c r="BD27" s="71">
        <v>2</v>
      </c>
      <c r="BE27" s="58">
        <v>1</v>
      </c>
      <c r="BF27" s="8"/>
      <c r="BG27" s="15">
        <f t="shared" si="0"/>
        <v>8</v>
      </c>
      <c r="BH27" s="15">
        <f t="shared" si="1"/>
        <v>15</v>
      </c>
      <c r="BI27" s="15">
        <f t="shared" si="2"/>
        <v>30</v>
      </c>
      <c r="BK27" s="39">
        <f t="shared" si="3"/>
        <v>0.43396226415094341</v>
      </c>
      <c r="BL27" s="39">
        <f t="shared" si="4"/>
        <v>0.15094339622641509</v>
      </c>
    </row>
    <row r="28" spans="1:64" x14ac:dyDescent="0.35">
      <c r="A28" s="8"/>
      <c r="B28" s="69" t="s">
        <v>126</v>
      </c>
      <c r="C28" s="70" t="s">
        <v>29</v>
      </c>
      <c r="D28" s="71">
        <v>3</v>
      </c>
      <c r="E28" s="71">
        <v>3</v>
      </c>
      <c r="F28" s="71">
        <v>1</v>
      </c>
      <c r="G28" s="71">
        <v>3</v>
      </c>
      <c r="H28" s="71">
        <v>2</v>
      </c>
      <c r="I28" s="71">
        <v>3</v>
      </c>
      <c r="J28" s="71">
        <v>3</v>
      </c>
      <c r="K28" s="71">
        <v>2</v>
      </c>
      <c r="L28" s="71">
        <v>3</v>
      </c>
      <c r="M28" s="71">
        <v>3</v>
      </c>
      <c r="N28" s="71">
        <v>2</v>
      </c>
      <c r="O28" s="71">
        <v>3</v>
      </c>
      <c r="P28" s="71">
        <v>3</v>
      </c>
      <c r="Q28" s="71">
        <v>2</v>
      </c>
      <c r="R28" s="71">
        <v>3</v>
      </c>
      <c r="S28" s="71"/>
      <c r="T28" s="71">
        <v>3</v>
      </c>
      <c r="U28" s="71">
        <v>3</v>
      </c>
      <c r="V28" s="71">
        <v>3</v>
      </c>
      <c r="W28" s="71">
        <v>3</v>
      </c>
      <c r="X28" s="71">
        <v>3</v>
      </c>
      <c r="Y28" s="71">
        <v>2</v>
      </c>
      <c r="Z28" s="71">
        <v>1</v>
      </c>
      <c r="AA28" s="71">
        <v>2</v>
      </c>
      <c r="AB28" s="71">
        <v>2</v>
      </c>
      <c r="AC28" s="71">
        <v>3</v>
      </c>
      <c r="AD28" s="71">
        <v>3</v>
      </c>
      <c r="AE28" s="71">
        <v>3</v>
      </c>
      <c r="AF28" s="71">
        <v>2</v>
      </c>
      <c r="AG28" s="71">
        <v>3</v>
      </c>
      <c r="AH28" s="71">
        <v>3</v>
      </c>
      <c r="AI28" s="71">
        <v>2</v>
      </c>
      <c r="AJ28" s="71">
        <v>1</v>
      </c>
      <c r="AK28" s="71">
        <v>3</v>
      </c>
      <c r="AL28" s="71">
        <v>2</v>
      </c>
      <c r="AM28" s="71">
        <v>3</v>
      </c>
      <c r="AN28" s="71">
        <v>3</v>
      </c>
      <c r="AO28" s="71">
        <v>3</v>
      </c>
      <c r="AP28" s="71">
        <v>2</v>
      </c>
      <c r="AQ28" s="71">
        <v>3</v>
      </c>
      <c r="AR28" s="72">
        <v>1</v>
      </c>
      <c r="AS28" s="71">
        <v>1</v>
      </c>
      <c r="AT28" s="71">
        <v>3</v>
      </c>
      <c r="AU28" s="71">
        <v>2</v>
      </c>
      <c r="AV28" s="71">
        <v>3</v>
      </c>
      <c r="AW28" s="71">
        <v>3</v>
      </c>
      <c r="AX28" s="71">
        <v>3</v>
      </c>
      <c r="AY28" s="71">
        <v>3</v>
      </c>
      <c r="AZ28" s="71">
        <v>2</v>
      </c>
      <c r="BA28" s="71">
        <v>2</v>
      </c>
      <c r="BB28" s="71">
        <v>3</v>
      </c>
      <c r="BC28" s="71">
        <v>2</v>
      </c>
      <c r="BD28" s="71">
        <v>3</v>
      </c>
      <c r="BE28" s="58">
        <v>2</v>
      </c>
      <c r="BF28" s="8"/>
      <c r="BG28" s="15">
        <f t="shared" si="0"/>
        <v>5</v>
      </c>
      <c r="BH28" s="15">
        <f t="shared" si="1"/>
        <v>16</v>
      </c>
      <c r="BI28" s="15">
        <f t="shared" si="2"/>
        <v>32</v>
      </c>
      <c r="BK28" s="39">
        <f t="shared" si="3"/>
        <v>0.39622641509433965</v>
      </c>
      <c r="BL28" s="39">
        <f t="shared" si="4"/>
        <v>9.4339622641509441E-2</v>
      </c>
    </row>
    <row r="29" spans="1:64" x14ac:dyDescent="0.35">
      <c r="A29" s="8"/>
      <c r="B29" s="69" t="s">
        <v>127</v>
      </c>
      <c r="C29" s="70" t="s">
        <v>31</v>
      </c>
      <c r="D29" s="71">
        <v>3</v>
      </c>
      <c r="E29" s="71">
        <v>3</v>
      </c>
      <c r="F29" s="71">
        <v>1</v>
      </c>
      <c r="G29" s="71">
        <v>3</v>
      </c>
      <c r="H29" s="71">
        <v>3</v>
      </c>
      <c r="I29" s="71">
        <v>3</v>
      </c>
      <c r="J29" s="71">
        <v>1</v>
      </c>
      <c r="K29" s="71">
        <v>2</v>
      </c>
      <c r="L29" s="71">
        <v>1</v>
      </c>
      <c r="M29" s="71">
        <v>1</v>
      </c>
      <c r="N29" s="71">
        <v>2</v>
      </c>
      <c r="O29" s="71">
        <v>1</v>
      </c>
      <c r="P29" s="71">
        <v>3</v>
      </c>
      <c r="Q29" s="71">
        <v>2</v>
      </c>
      <c r="R29" s="71">
        <v>3</v>
      </c>
      <c r="S29" s="71">
        <v>3</v>
      </c>
      <c r="T29" s="71"/>
      <c r="U29" s="71">
        <v>3</v>
      </c>
      <c r="V29" s="71">
        <v>3</v>
      </c>
      <c r="W29" s="71">
        <v>1</v>
      </c>
      <c r="X29" s="71">
        <v>3</v>
      </c>
      <c r="Y29" s="71">
        <v>2</v>
      </c>
      <c r="Z29" s="71">
        <v>3</v>
      </c>
      <c r="AA29" s="71">
        <v>2</v>
      </c>
      <c r="AB29" s="71">
        <v>2</v>
      </c>
      <c r="AC29" s="71">
        <v>3</v>
      </c>
      <c r="AD29" s="71">
        <v>3</v>
      </c>
      <c r="AE29" s="71">
        <v>3</v>
      </c>
      <c r="AF29" s="71">
        <v>2</v>
      </c>
      <c r="AG29" s="71">
        <v>2</v>
      </c>
      <c r="AH29" s="71">
        <v>3</v>
      </c>
      <c r="AI29" s="71">
        <v>2</v>
      </c>
      <c r="AJ29" s="71">
        <v>2</v>
      </c>
      <c r="AK29" s="71">
        <v>3</v>
      </c>
      <c r="AL29" s="71">
        <v>2</v>
      </c>
      <c r="AM29" s="71">
        <v>3</v>
      </c>
      <c r="AN29" s="71">
        <v>3</v>
      </c>
      <c r="AO29" s="71">
        <v>3</v>
      </c>
      <c r="AP29" s="71">
        <v>2</v>
      </c>
      <c r="AQ29" s="71">
        <v>1</v>
      </c>
      <c r="AR29" s="72">
        <v>3</v>
      </c>
      <c r="AS29" s="71">
        <v>1</v>
      </c>
      <c r="AT29" s="71">
        <v>3</v>
      </c>
      <c r="AU29" s="71">
        <v>2</v>
      </c>
      <c r="AV29" s="71">
        <v>3</v>
      </c>
      <c r="AW29" s="71">
        <v>3</v>
      </c>
      <c r="AX29" s="71">
        <v>3</v>
      </c>
      <c r="AY29" s="71">
        <v>3</v>
      </c>
      <c r="AZ29" s="71">
        <v>3</v>
      </c>
      <c r="BA29" s="71">
        <v>2</v>
      </c>
      <c r="BB29" s="71">
        <v>1</v>
      </c>
      <c r="BC29" s="71">
        <v>2</v>
      </c>
      <c r="BD29" s="71">
        <v>3</v>
      </c>
      <c r="BE29" s="58">
        <v>2</v>
      </c>
      <c r="BF29" s="8"/>
      <c r="BG29" s="15">
        <f t="shared" si="0"/>
        <v>9</v>
      </c>
      <c r="BH29" s="15">
        <f t="shared" si="1"/>
        <v>16</v>
      </c>
      <c r="BI29" s="15">
        <f t="shared" si="2"/>
        <v>28</v>
      </c>
      <c r="BK29" s="39">
        <f t="shared" si="3"/>
        <v>0.47169811320754718</v>
      </c>
      <c r="BL29" s="39">
        <f t="shared" si="4"/>
        <v>0.16981132075471697</v>
      </c>
    </row>
    <row r="30" spans="1:64" x14ac:dyDescent="0.35">
      <c r="A30" s="8"/>
      <c r="B30" s="69" t="s">
        <v>128</v>
      </c>
      <c r="C30" s="70" t="s">
        <v>33</v>
      </c>
      <c r="D30" s="71">
        <v>3</v>
      </c>
      <c r="E30" s="71">
        <v>3</v>
      </c>
      <c r="F30" s="71">
        <v>1</v>
      </c>
      <c r="G30" s="71">
        <v>3</v>
      </c>
      <c r="H30" s="71">
        <v>2</v>
      </c>
      <c r="I30" s="71">
        <v>3</v>
      </c>
      <c r="J30" s="71">
        <v>3</v>
      </c>
      <c r="K30" s="71">
        <v>2</v>
      </c>
      <c r="L30" s="71">
        <v>3</v>
      </c>
      <c r="M30" s="71">
        <v>3</v>
      </c>
      <c r="N30" s="71">
        <v>2</v>
      </c>
      <c r="O30" s="71">
        <v>3</v>
      </c>
      <c r="P30" s="71">
        <v>3</v>
      </c>
      <c r="Q30" s="71">
        <v>2</v>
      </c>
      <c r="R30" s="71">
        <v>3</v>
      </c>
      <c r="S30" s="71">
        <v>3</v>
      </c>
      <c r="T30" s="71">
        <v>3</v>
      </c>
      <c r="U30" s="71"/>
      <c r="V30" s="71">
        <v>3</v>
      </c>
      <c r="W30" s="71">
        <v>3</v>
      </c>
      <c r="X30" s="71">
        <v>3</v>
      </c>
      <c r="Y30" s="71">
        <v>2</v>
      </c>
      <c r="Z30" s="71">
        <v>3</v>
      </c>
      <c r="AA30" s="71">
        <v>2</v>
      </c>
      <c r="AB30" s="71">
        <v>3</v>
      </c>
      <c r="AC30" s="71">
        <v>3</v>
      </c>
      <c r="AD30" s="71">
        <v>3</v>
      </c>
      <c r="AE30" s="71">
        <v>3</v>
      </c>
      <c r="AF30" s="71">
        <v>2</v>
      </c>
      <c r="AG30" s="71">
        <v>3</v>
      </c>
      <c r="AH30" s="71">
        <v>3</v>
      </c>
      <c r="AI30" s="71">
        <v>2</v>
      </c>
      <c r="AJ30" s="71">
        <v>2</v>
      </c>
      <c r="AK30" s="71">
        <v>3</v>
      </c>
      <c r="AL30" s="71">
        <v>2</v>
      </c>
      <c r="AM30" s="71">
        <v>3</v>
      </c>
      <c r="AN30" s="71">
        <v>3</v>
      </c>
      <c r="AO30" s="71">
        <v>3</v>
      </c>
      <c r="AP30" s="71">
        <v>2</v>
      </c>
      <c r="AQ30" s="71">
        <v>3</v>
      </c>
      <c r="AR30" s="72">
        <v>3</v>
      </c>
      <c r="AS30" s="71">
        <v>1</v>
      </c>
      <c r="AT30" s="71">
        <v>3</v>
      </c>
      <c r="AU30" s="71">
        <v>2</v>
      </c>
      <c r="AV30" s="71">
        <v>3</v>
      </c>
      <c r="AW30" s="71">
        <v>3</v>
      </c>
      <c r="AX30" s="71">
        <v>3</v>
      </c>
      <c r="AY30" s="71">
        <v>3</v>
      </c>
      <c r="AZ30" s="71">
        <v>3</v>
      </c>
      <c r="BA30" s="71">
        <v>2</v>
      </c>
      <c r="BB30" s="71">
        <v>3</v>
      </c>
      <c r="BC30" s="71">
        <v>1</v>
      </c>
      <c r="BD30" s="71">
        <v>2</v>
      </c>
      <c r="BE30" s="58">
        <v>3</v>
      </c>
      <c r="BF30" s="8"/>
      <c r="BG30" s="15">
        <f t="shared" si="0"/>
        <v>3</v>
      </c>
      <c r="BH30" s="15">
        <f t="shared" si="1"/>
        <v>14</v>
      </c>
      <c r="BI30" s="15">
        <f t="shared" si="2"/>
        <v>36</v>
      </c>
      <c r="BK30" s="39">
        <f t="shared" si="3"/>
        <v>0.32075471698113206</v>
      </c>
      <c r="BL30" s="39">
        <f t="shared" si="4"/>
        <v>5.6603773584905662E-2</v>
      </c>
    </row>
    <row r="31" spans="1:64" x14ac:dyDescent="0.35">
      <c r="A31" s="8"/>
      <c r="B31" s="69" t="s">
        <v>129</v>
      </c>
      <c r="C31" s="70" t="s">
        <v>35</v>
      </c>
      <c r="D31" s="71">
        <v>3</v>
      </c>
      <c r="E31" s="71">
        <v>3</v>
      </c>
      <c r="F31" s="71">
        <v>1</v>
      </c>
      <c r="G31" s="71">
        <v>3</v>
      </c>
      <c r="H31" s="71">
        <v>3</v>
      </c>
      <c r="I31" s="71">
        <v>3</v>
      </c>
      <c r="J31" s="71">
        <v>3</v>
      </c>
      <c r="K31" s="71">
        <v>2</v>
      </c>
      <c r="L31" s="71">
        <v>3</v>
      </c>
      <c r="M31" s="71">
        <v>3</v>
      </c>
      <c r="N31" s="71">
        <v>2</v>
      </c>
      <c r="O31" s="71">
        <v>3</v>
      </c>
      <c r="P31" s="71">
        <v>3</v>
      </c>
      <c r="Q31" s="71">
        <v>2</v>
      </c>
      <c r="R31" s="71">
        <v>3</v>
      </c>
      <c r="S31" s="71">
        <v>3</v>
      </c>
      <c r="T31" s="71">
        <v>3</v>
      </c>
      <c r="U31" s="71">
        <v>3</v>
      </c>
      <c r="V31" s="71"/>
      <c r="W31" s="71">
        <v>3</v>
      </c>
      <c r="X31" s="71">
        <v>3</v>
      </c>
      <c r="Y31" s="71">
        <v>2</v>
      </c>
      <c r="Z31" s="71">
        <v>3</v>
      </c>
      <c r="AA31" s="71">
        <v>2</v>
      </c>
      <c r="AB31" s="71">
        <v>1</v>
      </c>
      <c r="AC31" s="71">
        <v>3</v>
      </c>
      <c r="AD31" s="71">
        <v>3</v>
      </c>
      <c r="AE31" s="71">
        <v>3</v>
      </c>
      <c r="AF31" s="71">
        <v>2</v>
      </c>
      <c r="AG31" s="71">
        <v>3</v>
      </c>
      <c r="AH31" s="71">
        <v>3</v>
      </c>
      <c r="AI31" s="71">
        <v>2</v>
      </c>
      <c r="AJ31" s="71">
        <v>2</v>
      </c>
      <c r="AK31" s="71">
        <v>3</v>
      </c>
      <c r="AL31" s="71">
        <v>2</v>
      </c>
      <c r="AM31" s="71">
        <v>3</v>
      </c>
      <c r="AN31" s="71">
        <v>3</v>
      </c>
      <c r="AO31" s="71">
        <v>3</v>
      </c>
      <c r="AP31" s="71">
        <v>2</v>
      </c>
      <c r="AQ31" s="71">
        <v>3</v>
      </c>
      <c r="AR31" s="72">
        <v>1</v>
      </c>
      <c r="AS31" s="71">
        <v>1</v>
      </c>
      <c r="AT31" s="71">
        <v>3</v>
      </c>
      <c r="AU31" s="71">
        <v>2</v>
      </c>
      <c r="AV31" s="71">
        <v>3</v>
      </c>
      <c r="AW31" s="71">
        <v>3</v>
      </c>
      <c r="AX31" s="71">
        <v>3</v>
      </c>
      <c r="AY31" s="71">
        <v>3</v>
      </c>
      <c r="AZ31" s="71">
        <v>3</v>
      </c>
      <c r="BA31" s="71">
        <v>2</v>
      </c>
      <c r="BB31" s="71">
        <v>3</v>
      </c>
      <c r="BC31" s="71">
        <v>2</v>
      </c>
      <c r="BD31" s="71">
        <v>3</v>
      </c>
      <c r="BE31" s="58">
        <v>2</v>
      </c>
      <c r="BF31" s="8"/>
      <c r="BG31" s="15">
        <f t="shared" si="0"/>
        <v>4</v>
      </c>
      <c r="BH31" s="15">
        <f t="shared" si="1"/>
        <v>14</v>
      </c>
      <c r="BI31" s="15">
        <f t="shared" si="2"/>
        <v>35</v>
      </c>
      <c r="BK31" s="39">
        <f t="shared" si="3"/>
        <v>0.33962264150943394</v>
      </c>
      <c r="BL31" s="39">
        <f t="shared" si="4"/>
        <v>7.5471698113207544E-2</v>
      </c>
    </row>
    <row r="32" spans="1:64" x14ac:dyDescent="0.35">
      <c r="A32" s="8"/>
      <c r="B32" s="69" t="s">
        <v>130</v>
      </c>
      <c r="C32" s="70" t="s">
        <v>37</v>
      </c>
      <c r="D32" s="71">
        <v>3</v>
      </c>
      <c r="E32" s="71">
        <v>3</v>
      </c>
      <c r="F32" s="71">
        <v>1</v>
      </c>
      <c r="G32" s="71">
        <v>3</v>
      </c>
      <c r="H32" s="71">
        <v>3</v>
      </c>
      <c r="I32" s="71">
        <v>3</v>
      </c>
      <c r="J32" s="71">
        <v>1</v>
      </c>
      <c r="K32" s="71">
        <v>2</v>
      </c>
      <c r="L32" s="71">
        <v>1</v>
      </c>
      <c r="M32" s="71">
        <v>1</v>
      </c>
      <c r="N32" s="71">
        <v>2</v>
      </c>
      <c r="O32" s="71">
        <v>1</v>
      </c>
      <c r="P32" s="71">
        <v>3</v>
      </c>
      <c r="Q32" s="71">
        <v>2</v>
      </c>
      <c r="R32" s="71">
        <v>3</v>
      </c>
      <c r="S32" s="71">
        <v>3</v>
      </c>
      <c r="T32" s="71">
        <v>3</v>
      </c>
      <c r="U32" s="71">
        <v>3</v>
      </c>
      <c r="V32" s="71">
        <v>3</v>
      </c>
      <c r="W32" s="71"/>
      <c r="X32" s="71">
        <v>3</v>
      </c>
      <c r="Y32" s="71">
        <v>2</v>
      </c>
      <c r="Z32" s="71">
        <v>3</v>
      </c>
      <c r="AA32" s="71">
        <v>2</v>
      </c>
      <c r="AB32" s="71">
        <v>2</v>
      </c>
      <c r="AC32" s="71">
        <v>3</v>
      </c>
      <c r="AD32" s="71">
        <v>3</v>
      </c>
      <c r="AE32" s="71">
        <v>3</v>
      </c>
      <c r="AF32" s="71">
        <v>2</v>
      </c>
      <c r="AG32" s="71">
        <v>2</v>
      </c>
      <c r="AH32" s="71">
        <v>3</v>
      </c>
      <c r="AI32" s="71">
        <v>2</v>
      </c>
      <c r="AJ32" s="71">
        <v>1</v>
      </c>
      <c r="AK32" s="71">
        <v>1</v>
      </c>
      <c r="AL32" s="71">
        <v>2</v>
      </c>
      <c r="AM32" s="71">
        <v>3</v>
      </c>
      <c r="AN32" s="71">
        <v>3</v>
      </c>
      <c r="AO32" s="71">
        <v>3</v>
      </c>
      <c r="AP32" s="71">
        <v>2</v>
      </c>
      <c r="AQ32" s="71">
        <v>1</v>
      </c>
      <c r="AR32" s="72">
        <v>1</v>
      </c>
      <c r="AS32" s="71">
        <v>1</v>
      </c>
      <c r="AT32" s="71">
        <v>3</v>
      </c>
      <c r="AU32" s="71">
        <v>2</v>
      </c>
      <c r="AV32" s="71">
        <v>1</v>
      </c>
      <c r="AW32" s="71">
        <v>3</v>
      </c>
      <c r="AX32" s="71">
        <v>3</v>
      </c>
      <c r="AY32" s="71">
        <v>3</v>
      </c>
      <c r="AZ32" s="71">
        <v>2</v>
      </c>
      <c r="BA32" s="71">
        <v>2</v>
      </c>
      <c r="BB32" s="71">
        <v>1</v>
      </c>
      <c r="BC32" s="71">
        <v>2</v>
      </c>
      <c r="BD32" s="71">
        <v>3</v>
      </c>
      <c r="BE32" s="58">
        <v>3</v>
      </c>
      <c r="BF32" s="8"/>
      <c r="BG32" s="15">
        <f t="shared" si="0"/>
        <v>12</v>
      </c>
      <c r="BH32" s="15">
        <f t="shared" si="1"/>
        <v>15</v>
      </c>
      <c r="BI32" s="15">
        <f t="shared" si="2"/>
        <v>26</v>
      </c>
      <c r="BK32" s="39">
        <f t="shared" si="3"/>
        <v>0.50943396226415094</v>
      </c>
      <c r="BL32" s="39">
        <f t="shared" si="4"/>
        <v>0.22641509433962265</v>
      </c>
    </row>
    <row r="33" spans="1:64" x14ac:dyDescent="0.35">
      <c r="A33" s="8"/>
      <c r="B33" s="69" t="s">
        <v>131</v>
      </c>
      <c r="C33" s="70" t="s">
        <v>215</v>
      </c>
      <c r="D33" s="71">
        <v>3</v>
      </c>
      <c r="E33" s="71">
        <v>3</v>
      </c>
      <c r="F33" s="71">
        <v>1</v>
      </c>
      <c r="G33" s="71">
        <v>1</v>
      </c>
      <c r="H33" s="71">
        <v>1</v>
      </c>
      <c r="I33" s="71">
        <v>3</v>
      </c>
      <c r="J33" s="71">
        <v>3</v>
      </c>
      <c r="K33" s="71">
        <v>1</v>
      </c>
      <c r="L33" s="71">
        <v>3</v>
      </c>
      <c r="M33" s="71">
        <v>3</v>
      </c>
      <c r="N33" s="71">
        <v>2</v>
      </c>
      <c r="O33" s="71">
        <v>3</v>
      </c>
      <c r="P33" s="71">
        <v>1</v>
      </c>
      <c r="Q33" s="71">
        <v>2</v>
      </c>
      <c r="R33" s="71">
        <v>3</v>
      </c>
      <c r="S33" s="71">
        <v>3</v>
      </c>
      <c r="T33" s="71">
        <v>3</v>
      </c>
      <c r="U33" s="71">
        <v>3</v>
      </c>
      <c r="V33" s="71">
        <v>3</v>
      </c>
      <c r="W33" s="71">
        <v>3</v>
      </c>
      <c r="X33" s="71"/>
      <c r="Y33" s="71">
        <v>1</v>
      </c>
      <c r="Z33" s="71">
        <v>1</v>
      </c>
      <c r="AA33" s="71">
        <v>1</v>
      </c>
      <c r="AB33" s="71">
        <v>1</v>
      </c>
      <c r="AC33" s="71">
        <v>1</v>
      </c>
      <c r="AD33" s="71">
        <v>1</v>
      </c>
      <c r="AE33" s="71">
        <v>3</v>
      </c>
      <c r="AF33" s="71">
        <v>2</v>
      </c>
      <c r="AG33" s="71">
        <v>1</v>
      </c>
      <c r="AH33" s="71">
        <v>1</v>
      </c>
      <c r="AI33" s="71">
        <v>1</v>
      </c>
      <c r="AJ33" s="71">
        <v>1</v>
      </c>
      <c r="AK33" s="71">
        <v>3</v>
      </c>
      <c r="AL33" s="71">
        <v>2</v>
      </c>
      <c r="AM33" s="71">
        <v>3</v>
      </c>
      <c r="AN33" s="71">
        <v>1</v>
      </c>
      <c r="AO33" s="71">
        <v>1</v>
      </c>
      <c r="AP33" s="71">
        <v>2</v>
      </c>
      <c r="AQ33" s="71">
        <v>3</v>
      </c>
      <c r="AR33" s="72">
        <v>1</v>
      </c>
      <c r="AS33" s="71">
        <v>1</v>
      </c>
      <c r="AT33" s="71">
        <v>1</v>
      </c>
      <c r="AU33" s="71">
        <v>2</v>
      </c>
      <c r="AV33" s="71">
        <v>3</v>
      </c>
      <c r="AW33" s="71">
        <v>3</v>
      </c>
      <c r="AX33" s="71">
        <v>3</v>
      </c>
      <c r="AY33" s="71">
        <v>1</v>
      </c>
      <c r="AZ33" s="71">
        <v>1</v>
      </c>
      <c r="BA33" s="71">
        <v>1</v>
      </c>
      <c r="BB33" s="71">
        <v>1</v>
      </c>
      <c r="BC33" s="71">
        <v>1</v>
      </c>
      <c r="BD33" s="71">
        <v>3</v>
      </c>
      <c r="BE33" s="58">
        <v>3</v>
      </c>
      <c r="BF33" s="8"/>
      <c r="BG33" s="15">
        <f t="shared" si="0"/>
        <v>25</v>
      </c>
      <c r="BH33" s="15">
        <f t="shared" si="1"/>
        <v>6</v>
      </c>
      <c r="BI33" s="15">
        <f t="shared" si="2"/>
        <v>22</v>
      </c>
      <c r="BK33" s="39">
        <f t="shared" si="3"/>
        <v>0.58490566037735847</v>
      </c>
      <c r="BL33" s="39">
        <f t="shared" si="4"/>
        <v>0.47169811320754718</v>
      </c>
    </row>
    <row r="34" spans="1:64" x14ac:dyDescent="0.35">
      <c r="A34" s="8"/>
      <c r="B34" s="69" t="s">
        <v>132</v>
      </c>
      <c r="C34" s="70" t="s">
        <v>40</v>
      </c>
      <c r="D34" s="71">
        <v>3</v>
      </c>
      <c r="E34" s="71">
        <v>3</v>
      </c>
      <c r="F34" s="71">
        <v>1</v>
      </c>
      <c r="G34" s="71">
        <v>3</v>
      </c>
      <c r="H34" s="71">
        <v>1</v>
      </c>
      <c r="I34" s="71">
        <v>3</v>
      </c>
      <c r="J34" s="71">
        <v>3</v>
      </c>
      <c r="K34" s="71">
        <v>1</v>
      </c>
      <c r="L34" s="71">
        <v>3</v>
      </c>
      <c r="M34" s="71">
        <v>3</v>
      </c>
      <c r="N34" s="71">
        <v>2</v>
      </c>
      <c r="O34" s="71">
        <v>3</v>
      </c>
      <c r="P34" s="71">
        <v>1</v>
      </c>
      <c r="Q34" s="71">
        <v>2</v>
      </c>
      <c r="R34" s="71">
        <v>3</v>
      </c>
      <c r="S34" s="71">
        <v>3</v>
      </c>
      <c r="T34" s="71">
        <v>3</v>
      </c>
      <c r="U34" s="71">
        <v>3</v>
      </c>
      <c r="V34" s="71">
        <v>3</v>
      </c>
      <c r="W34" s="71">
        <v>3</v>
      </c>
      <c r="X34" s="71">
        <v>1</v>
      </c>
      <c r="Y34" s="71"/>
      <c r="Z34" s="71">
        <v>1</v>
      </c>
      <c r="AA34" s="71">
        <v>1</v>
      </c>
      <c r="AB34" s="71">
        <v>1</v>
      </c>
      <c r="AC34" s="71">
        <v>3</v>
      </c>
      <c r="AD34" s="71">
        <v>1</v>
      </c>
      <c r="AE34" s="71">
        <v>3</v>
      </c>
      <c r="AF34" s="71">
        <v>2</v>
      </c>
      <c r="AG34" s="71">
        <v>3</v>
      </c>
      <c r="AH34" s="71">
        <v>1</v>
      </c>
      <c r="AI34" s="71">
        <v>2</v>
      </c>
      <c r="AJ34" s="71">
        <v>1</v>
      </c>
      <c r="AK34" s="71">
        <v>3</v>
      </c>
      <c r="AL34" s="71">
        <v>2</v>
      </c>
      <c r="AM34" s="71">
        <v>3</v>
      </c>
      <c r="AN34" s="71">
        <v>1</v>
      </c>
      <c r="AO34" s="71">
        <v>1</v>
      </c>
      <c r="AP34" s="71">
        <v>1</v>
      </c>
      <c r="AQ34" s="71">
        <v>3</v>
      </c>
      <c r="AR34" s="72">
        <v>1</v>
      </c>
      <c r="AS34" s="71">
        <v>1</v>
      </c>
      <c r="AT34" s="71">
        <v>1</v>
      </c>
      <c r="AU34" s="71">
        <v>2</v>
      </c>
      <c r="AV34" s="71">
        <v>3</v>
      </c>
      <c r="AW34" s="71">
        <v>3</v>
      </c>
      <c r="AX34" s="71">
        <v>3</v>
      </c>
      <c r="AY34" s="71">
        <v>1</v>
      </c>
      <c r="AZ34" s="71">
        <v>1</v>
      </c>
      <c r="BA34" s="71">
        <v>1</v>
      </c>
      <c r="BB34" s="71">
        <v>3</v>
      </c>
      <c r="BC34" s="71">
        <v>1</v>
      </c>
      <c r="BD34" s="71">
        <v>2</v>
      </c>
      <c r="BE34" s="58">
        <v>1</v>
      </c>
      <c r="BF34" s="8"/>
      <c r="BG34" s="15">
        <f t="shared" si="0"/>
        <v>22</v>
      </c>
      <c r="BH34" s="15">
        <f t="shared" si="1"/>
        <v>7</v>
      </c>
      <c r="BI34" s="15">
        <f t="shared" si="2"/>
        <v>24</v>
      </c>
      <c r="BK34" s="39">
        <f t="shared" si="3"/>
        <v>0.54716981132075471</v>
      </c>
      <c r="BL34" s="39">
        <f t="shared" si="4"/>
        <v>0.41509433962264153</v>
      </c>
    </row>
    <row r="35" spans="1:64" x14ac:dyDescent="0.35">
      <c r="A35" s="8"/>
      <c r="B35" s="69" t="s">
        <v>133</v>
      </c>
      <c r="C35" s="70" t="s">
        <v>42</v>
      </c>
      <c r="D35" s="71">
        <v>3</v>
      </c>
      <c r="E35" s="71">
        <v>3</v>
      </c>
      <c r="F35" s="71">
        <v>1</v>
      </c>
      <c r="G35" s="71">
        <v>3</v>
      </c>
      <c r="H35" s="71">
        <v>1</v>
      </c>
      <c r="I35" s="71">
        <v>3</v>
      </c>
      <c r="J35" s="71">
        <v>3</v>
      </c>
      <c r="K35" s="71">
        <v>1</v>
      </c>
      <c r="L35" s="71">
        <v>3</v>
      </c>
      <c r="M35" s="71">
        <v>3</v>
      </c>
      <c r="N35" s="71">
        <v>2</v>
      </c>
      <c r="O35" s="71">
        <v>3</v>
      </c>
      <c r="P35" s="71">
        <v>1</v>
      </c>
      <c r="Q35" s="71">
        <v>2</v>
      </c>
      <c r="R35" s="71">
        <v>3</v>
      </c>
      <c r="S35" s="71">
        <v>2</v>
      </c>
      <c r="T35" s="71">
        <v>3</v>
      </c>
      <c r="U35" s="71">
        <v>3</v>
      </c>
      <c r="V35" s="71">
        <v>3</v>
      </c>
      <c r="W35" s="71">
        <v>3</v>
      </c>
      <c r="X35" s="71">
        <v>1</v>
      </c>
      <c r="Y35" s="71">
        <v>1</v>
      </c>
      <c r="Z35" s="71"/>
      <c r="AA35" s="71">
        <v>1</v>
      </c>
      <c r="AB35" s="71">
        <v>2</v>
      </c>
      <c r="AC35" s="71">
        <v>3</v>
      </c>
      <c r="AD35" s="71">
        <v>1</v>
      </c>
      <c r="AE35" s="71">
        <v>3</v>
      </c>
      <c r="AF35" s="71">
        <v>2</v>
      </c>
      <c r="AG35" s="71">
        <v>2</v>
      </c>
      <c r="AH35" s="71">
        <v>1</v>
      </c>
      <c r="AI35" s="71">
        <v>2</v>
      </c>
      <c r="AJ35" s="71">
        <v>2</v>
      </c>
      <c r="AK35" s="71">
        <v>1</v>
      </c>
      <c r="AL35" s="71">
        <v>2</v>
      </c>
      <c r="AM35" s="71">
        <v>3</v>
      </c>
      <c r="AN35" s="71">
        <v>1</v>
      </c>
      <c r="AO35" s="71">
        <v>1</v>
      </c>
      <c r="AP35" s="71">
        <v>1</v>
      </c>
      <c r="AQ35" s="71">
        <v>3</v>
      </c>
      <c r="AR35" s="72">
        <v>1</v>
      </c>
      <c r="AS35" s="71">
        <v>1</v>
      </c>
      <c r="AT35" s="71">
        <v>1</v>
      </c>
      <c r="AU35" s="71">
        <v>2</v>
      </c>
      <c r="AV35" s="71">
        <v>3</v>
      </c>
      <c r="AW35" s="71">
        <v>3</v>
      </c>
      <c r="AX35" s="71">
        <v>3</v>
      </c>
      <c r="AY35" s="71">
        <v>3</v>
      </c>
      <c r="AZ35" s="71">
        <v>2</v>
      </c>
      <c r="BA35" s="71">
        <v>1</v>
      </c>
      <c r="BB35" s="71">
        <v>1</v>
      </c>
      <c r="BC35" s="71">
        <v>2</v>
      </c>
      <c r="BD35" s="71">
        <v>3</v>
      </c>
      <c r="BE35" s="58">
        <v>3</v>
      </c>
      <c r="BF35" s="8"/>
      <c r="BG35" s="15">
        <f t="shared" si="0"/>
        <v>18</v>
      </c>
      <c r="BH35" s="15">
        <f t="shared" si="1"/>
        <v>12</v>
      </c>
      <c r="BI35" s="15">
        <f t="shared" si="2"/>
        <v>23</v>
      </c>
      <c r="BK35" s="39">
        <f t="shared" si="3"/>
        <v>0.56603773584905659</v>
      </c>
      <c r="BL35" s="39">
        <f t="shared" si="4"/>
        <v>0.33962264150943394</v>
      </c>
    </row>
    <row r="36" spans="1:64" x14ac:dyDescent="0.35">
      <c r="A36" s="8"/>
      <c r="B36" s="69" t="s">
        <v>134</v>
      </c>
      <c r="C36" s="70" t="s">
        <v>218</v>
      </c>
      <c r="D36" s="71">
        <v>3</v>
      </c>
      <c r="E36" s="71">
        <v>3</v>
      </c>
      <c r="F36" s="71">
        <v>1</v>
      </c>
      <c r="G36" s="71">
        <v>3</v>
      </c>
      <c r="H36" s="71">
        <v>1</v>
      </c>
      <c r="I36" s="71">
        <v>3</v>
      </c>
      <c r="J36" s="71">
        <v>3</v>
      </c>
      <c r="K36" s="71">
        <v>1</v>
      </c>
      <c r="L36" s="71">
        <v>3</v>
      </c>
      <c r="M36" s="71">
        <v>3</v>
      </c>
      <c r="N36" s="71">
        <v>2</v>
      </c>
      <c r="O36" s="71">
        <v>3</v>
      </c>
      <c r="P36" s="71">
        <v>1</v>
      </c>
      <c r="Q36" s="71">
        <v>2</v>
      </c>
      <c r="R36" s="71">
        <v>3</v>
      </c>
      <c r="S36" s="71">
        <v>3</v>
      </c>
      <c r="T36" s="71">
        <v>3</v>
      </c>
      <c r="U36" s="71">
        <v>3</v>
      </c>
      <c r="V36" s="71">
        <v>3</v>
      </c>
      <c r="W36" s="71">
        <v>3</v>
      </c>
      <c r="X36" s="71">
        <v>1</v>
      </c>
      <c r="Y36" s="71">
        <v>1</v>
      </c>
      <c r="Z36" s="71">
        <v>1</v>
      </c>
      <c r="AA36" s="71"/>
      <c r="AB36" s="71">
        <v>2</v>
      </c>
      <c r="AC36" s="71">
        <v>3</v>
      </c>
      <c r="AD36" s="71">
        <v>1</v>
      </c>
      <c r="AE36" s="71">
        <v>3</v>
      </c>
      <c r="AF36" s="71">
        <v>2</v>
      </c>
      <c r="AG36" s="71">
        <v>2</v>
      </c>
      <c r="AH36" s="71">
        <v>1</v>
      </c>
      <c r="AI36" s="71">
        <v>2</v>
      </c>
      <c r="AJ36" s="71">
        <v>2</v>
      </c>
      <c r="AK36" s="71">
        <v>3</v>
      </c>
      <c r="AL36" s="71">
        <v>2</v>
      </c>
      <c r="AM36" s="71">
        <v>3</v>
      </c>
      <c r="AN36" s="71">
        <v>1</v>
      </c>
      <c r="AO36" s="71">
        <v>1</v>
      </c>
      <c r="AP36" s="71">
        <v>2</v>
      </c>
      <c r="AQ36" s="71">
        <v>1</v>
      </c>
      <c r="AR36" s="72">
        <v>1</v>
      </c>
      <c r="AS36" s="71">
        <v>1</v>
      </c>
      <c r="AT36" s="71">
        <v>1</v>
      </c>
      <c r="AU36" s="71">
        <v>2</v>
      </c>
      <c r="AV36" s="71">
        <v>3</v>
      </c>
      <c r="AW36" s="71">
        <v>3</v>
      </c>
      <c r="AX36" s="71">
        <v>3</v>
      </c>
      <c r="AY36" s="71">
        <v>3</v>
      </c>
      <c r="AZ36" s="71">
        <v>2</v>
      </c>
      <c r="BA36" s="71">
        <v>1</v>
      </c>
      <c r="BB36" s="71">
        <v>1</v>
      </c>
      <c r="BC36" s="71">
        <v>2</v>
      </c>
      <c r="BD36" s="71">
        <v>3</v>
      </c>
      <c r="BE36" s="58">
        <v>3</v>
      </c>
      <c r="BF36" s="8"/>
      <c r="BG36" s="15">
        <f t="shared" si="0"/>
        <v>17</v>
      </c>
      <c r="BH36" s="15">
        <f t="shared" si="1"/>
        <v>12</v>
      </c>
      <c r="BI36" s="15">
        <f t="shared" si="2"/>
        <v>24</v>
      </c>
      <c r="BK36" s="39">
        <f t="shared" si="3"/>
        <v>0.54716981132075471</v>
      </c>
      <c r="BL36" s="39">
        <f t="shared" si="4"/>
        <v>0.32075471698113206</v>
      </c>
    </row>
    <row r="37" spans="1:64" x14ac:dyDescent="0.35">
      <c r="A37" s="8"/>
      <c r="B37" s="69" t="s">
        <v>135</v>
      </c>
      <c r="C37" s="70" t="s">
        <v>45</v>
      </c>
      <c r="D37" s="71">
        <v>3</v>
      </c>
      <c r="E37" s="71">
        <v>3</v>
      </c>
      <c r="F37" s="71">
        <v>1</v>
      </c>
      <c r="G37" s="71">
        <v>1</v>
      </c>
      <c r="H37" s="71">
        <v>2</v>
      </c>
      <c r="I37" s="71">
        <v>1</v>
      </c>
      <c r="J37" s="71">
        <v>3</v>
      </c>
      <c r="K37" s="71">
        <v>2</v>
      </c>
      <c r="L37" s="71">
        <v>3</v>
      </c>
      <c r="M37" s="71">
        <v>3</v>
      </c>
      <c r="N37" s="71">
        <v>2</v>
      </c>
      <c r="O37" s="71">
        <v>3</v>
      </c>
      <c r="P37" s="71">
        <v>3</v>
      </c>
      <c r="Q37" s="71">
        <v>2</v>
      </c>
      <c r="R37" s="71">
        <v>2</v>
      </c>
      <c r="S37" s="71">
        <v>3</v>
      </c>
      <c r="T37" s="71">
        <v>3</v>
      </c>
      <c r="U37" s="71">
        <v>3</v>
      </c>
      <c r="V37" s="71">
        <v>1</v>
      </c>
      <c r="W37" s="71">
        <v>3</v>
      </c>
      <c r="X37" s="71">
        <v>1</v>
      </c>
      <c r="Y37" s="71">
        <v>1</v>
      </c>
      <c r="Z37" s="71">
        <v>3</v>
      </c>
      <c r="AA37" s="71">
        <v>2</v>
      </c>
      <c r="AB37" s="71"/>
      <c r="AC37" s="71">
        <v>1</v>
      </c>
      <c r="AD37" s="71">
        <v>3</v>
      </c>
      <c r="AE37" s="71">
        <v>3</v>
      </c>
      <c r="AF37" s="71">
        <v>2</v>
      </c>
      <c r="AG37" s="71">
        <v>1</v>
      </c>
      <c r="AH37" s="71">
        <v>3</v>
      </c>
      <c r="AI37" s="71">
        <v>2</v>
      </c>
      <c r="AJ37" s="71">
        <v>1</v>
      </c>
      <c r="AK37" s="71">
        <v>3</v>
      </c>
      <c r="AL37" s="71">
        <v>2</v>
      </c>
      <c r="AM37" s="71">
        <v>1</v>
      </c>
      <c r="AN37" s="71">
        <v>3</v>
      </c>
      <c r="AO37" s="71">
        <v>2</v>
      </c>
      <c r="AP37" s="71">
        <v>1</v>
      </c>
      <c r="AQ37" s="71">
        <v>3</v>
      </c>
      <c r="AR37" s="72">
        <v>1</v>
      </c>
      <c r="AS37" s="71">
        <v>1</v>
      </c>
      <c r="AT37" s="71">
        <v>2</v>
      </c>
      <c r="AU37" s="71">
        <v>2</v>
      </c>
      <c r="AV37" s="71">
        <v>3</v>
      </c>
      <c r="AW37" s="71">
        <v>2</v>
      </c>
      <c r="AX37" s="71">
        <v>2</v>
      </c>
      <c r="AY37" s="71">
        <v>1</v>
      </c>
      <c r="AZ37" s="71">
        <v>1</v>
      </c>
      <c r="BA37" s="71">
        <v>2</v>
      </c>
      <c r="BB37" s="71">
        <v>3</v>
      </c>
      <c r="BC37" s="71">
        <v>1</v>
      </c>
      <c r="BD37" s="71">
        <v>1</v>
      </c>
      <c r="BE37" s="58">
        <v>1</v>
      </c>
      <c r="BF37" s="8"/>
      <c r="BG37" s="15">
        <f t="shared" si="0"/>
        <v>18</v>
      </c>
      <c r="BH37" s="15">
        <f t="shared" si="1"/>
        <v>15</v>
      </c>
      <c r="BI37" s="15">
        <f t="shared" si="2"/>
        <v>20</v>
      </c>
      <c r="BK37" s="39">
        <f t="shared" si="3"/>
        <v>0.62264150943396224</v>
      </c>
      <c r="BL37" s="39">
        <f t="shared" si="4"/>
        <v>0.33962264150943394</v>
      </c>
    </row>
    <row r="38" spans="1:64" x14ac:dyDescent="0.35">
      <c r="A38" s="8"/>
      <c r="B38" s="69" t="s">
        <v>136</v>
      </c>
      <c r="C38" s="70" t="s">
        <v>47</v>
      </c>
      <c r="D38" s="71">
        <v>3</v>
      </c>
      <c r="E38" s="71">
        <v>3</v>
      </c>
      <c r="F38" s="71">
        <v>1</v>
      </c>
      <c r="G38" s="71">
        <v>1</v>
      </c>
      <c r="H38" s="71">
        <v>3</v>
      </c>
      <c r="I38" s="71">
        <v>3</v>
      </c>
      <c r="J38" s="71">
        <v>3</v>
      </c>
      <c r="K38" s="71">
        <v>2</v>
      </c>
      <c r="L38" s="71">
        <v>3</v>
      </c>
      <c r="M38" s="71">
        <v>3</v>
      </c>
      <c r="N38" s="71">
        <v>2</v>
      </c>
      <c r="O38" s="71">
        <v>3</v>
      </c>
      <c r="P38" s="71">
        <v>3</v>
      </c>
      <c r="Q38" s="71">
        <v>2</v>
      </c>
      <c r="R38" s="71">
        <v>3</v>
      </c>
      <c r="S38" s="71">
        <v>3</v>
      </c>
      <c r="T38" s="71">
        <v>3</v>
      </c>
      <c r="U38" s="71">
        <v>3</v>
      </c>
      <c r="V38" s="71">
        <v>3</v>
      </c>
      <c r="W38" s="71">
        <v>3</v>
      </c>
      <c r="X38" s="71">
        <v>1</v>
      </c>
      <c r="Y38" s="71">
        <v>2</v>
      </c>
      <c r="Z38" s="71">
        <v>3</v>
      </c>
      <c r="AA38" s="71">
        <v>2</v>
      </c>
      <c r="AB38" s="71">
        <v>1</v>
      </c>
      <c r="AC38" s="71"/>
      <c r="AD38" s="71">
        <v>3</v>
      </c>
      <c r="AE38" s="71">
        <v>3</v>
      </c>
      <c r="AF38" s="71">
        <v>2</v>
      </c>
      <c r="AG38" s="71">
        <v>1</v>
      </c>
      <c r="AH38" s="71">
        <v>3</v>
      </c>
      <c r="AI38" s="71">
        <v>2</v>
      </c>
      <c r="AJ38" s="71">
        <v>1</v>
      </c>
      <c r="AK38" s="71">
        <v>3</v>
      </c>
      <c r="AL38" s="71">
        <v>2</v>
      </c>
      <c r="AM38" s="71">
        <v>1</v>
      </c>
      <c r="AN38" s="71">
        <v>3</v>
      </c>
      <c r="AO38" s="71">
        <v>3</v>
      </c>
      <c r="AP38" s="71">
        <v>2</v>
      </c>
      <c r="AQ38" s="71">
        <v>3</v>
      </c>
      <c r="AR38" s="72">
        <v>1</v>
      </c>
      <c r="AS38" s="71">
        <v>1</v>
      </c>
      <c r="AT38" s="71">
        <v>3</v>
      </c>
      <c r="AU38" s="71">
        <v>2</v>
      </c>
      <c r="AV38" s="71">
        <v>1</v>
      </c>
      <c r="AW38" s="71">
        <v>3</v>
      </c>
      <c r="AX38" s="71">
        <v>3</v>
      </c>
      <c r="AY38" s="71">
        <v>1</v>
      </c>
      <c r="AZ38" s="71">
        <v>1</v>
      </c>
      <c r="BA38" s="71">
        <v>2</v>
      </c>
      <c r="BB38" s="71">
        <v>3</v>
      </c>
      <c r="BC38" s="71">
        <v>1</v>
      </c>
      <c r="BD38" s="71">
        <v>1</v>
      </c>
      <c r="BE38" s="58">
        <v>1</v>
      </c>
      <c r="BF38" s="8"/>
      <c r="BG38" s="15">
        <f t="shared" si="0"/>
        <v>15</v>
      </c>
      <c r="BH38" s="15">
        <f t="shared" si="1"/>
        <v>11</v>
      </c>
      <c r="BI38" s="15">
        <f t="shared" si="2"/>
        <v>27</v>
      </c>
      <c r="BK38" s="39">
        <f t="shared" si="3"/>
        <v>0.49056603773584906</v>
      </c>
      <c r="BL38" s="39">
        <f t="shared" si="4"/>
        <v>0.28301886792452829</v>
      </c>
    </row>
    <row r="39" spans="1:64" x14ac:dyDescent="0.35">
      <c r="A39" s="8"/>
      <c r="B39" s="69" t="s">
        <v>137</v>
      </c>
      <c r="C39" s="70" t="s">
        <v>49</v>
      </c>
      <c r="D39" s="71">
        <v>3</v>
      </c>
      <c r="E39" s="71">
        <v>3</v>
      </c>
      <c r="F39" s="71">
        <v>1</v>
      </c>
      <c r="G39" s="71">
        <v>3</v>
      </c>
      <c r="H39" s="71">
        <v>1</v>
      </c>
      <c r="I39" s="71">
        <v>3</v>
      </c>
      <c r="J39" s="71">
        <v>3</v>
      </c>
      <c r="K39" s="71">
        <v>1</v>
      </c>
      <c r="L39" s="71">
        <v>1</v>
      </c>
      <c r="M39" s="71">
        <v>3</v>
      </c>
      <c r="N39" s="71">
        <v>2</v>
      </c>
      <c r="O39" s="71">
        <v>3</v>
      </c>
      <c r="P39" s="71">
        <v>1</v>
      </c>
      <c r="Q39" s="71">
        <v>2</v>
      </c>
      <c r="R39" s="71">
        <v>3</v>
      </c>
      <c r="S39" s="71">
        <v>3</v>
      </c>
      <c r="T39" s="71">
        <v>3</v>
      </c>
      <c r="U39" s="71">
        <v>3</v>
      </c>
      <c r="V39" s="71">
        <v>3</v>
      </c>
      <c r="W39" s="71">
        <v>3</v>
      </c>
      <c r="X39" s="71">
        <v>1</v>
      </c>
      <c r="Y39" s="71">
        <v>1</v>
      </c>
      <c r="Z39" s="71">
        <v>1</v>
      </c>
      <c r="AA39" s="71">
        <v>1</v>
      </c>
      <c r="AB39" s="71">
        <v>2</v>
      </c>
      <c r="AC39" s="71">
        <v>3</v>
      </c>
      <c r="AD39" s="71"/>
      <c r="AE39" s="71">
        <v>3</v>
      </c>
      <c r="AF39" s="71">
        <v>2</v>
      </c>
      <c r="AG39" s="71">
        <v>3</v>
      </c>
      <c r="AH39" s="71">
        <v>1</v>
      </c>
      <c r="AI39" s="71">
        <v>2</v>
      </c>
      <c r="AJ39" s="71">
        <v>2</v>
      </c>
      <c r="AK39" s="71">
        <v>3</v>
      </c>
      <c r="AL39" s="71">
        <v>2</v>
      </c>
      <c r="AM39" s="71">
        <v>3</v>
      </c>
      <c r="AN39" s="71">
        <v>1</v>
      </c>
      <c r="AO39" s="71">
        <v>1</v>
      </c>
      <c r="AP39" s="71">
        <v>2</v>
      </c>
      <c r="AQ39" s="71">
        <v>3</v>
      </c>
      <c r="AR39" s="72">
        <v>1</v>
      </c>
      <c r="AS39" s="71">
        <v>1</v>
      </c>
      <c r="AT39" s="71">
        <v>1</v>
      </c>
      <c r="AU39" s="71">
        <v>2</v>
      </c>
      <c r="AV39" s="71">
        <v>3</v>
      </c>
      <c r="AW39" s="71">
        <v>3</v>
      </c>
      <c r="AX39" s="71">
        <v>3</v>
      </c>
      <c r="AY39" s="71">
        <v>3</v>
      </c>
      <c r="AZ39" s="71">
        <v>2</v>
      </c>
      <c r="BA39" s="71">
        <v>1</v>
      </c>
      <c r="BB39" s="71">
        <v>3</v>
      </c>
      <c r="BC39" s="71">
        <v>2</v>
      </c>
      <c r="BD39" s="71">
        <v>3</v>
      </c>
      <c r="BE39" s="58">
        <v>3</v>
      </c>
      <c r="BF39" s="8"/>
      <c r="BG39" s="15">
        <f t="shared" si="0"/>
        <v>16</v>
      </c>
      <c r="BH39" s="15">
        <f t="shared" si="1"/>
        <v>11</v>
      </c>
      <c r="BI39" s="15">
        <f t="shared" si="2"/>
        <v>26</v>
      </c>
      <c r="BK39" s="39">
        <f t="shared" si="3"/>
        <v>0.50943396226415094</v>
      </c>
      <c r="BL39" s="39">
        <f t="shared" si="4"/>
        <v>0.30188679245283018</v>
      </c>
    </row>
    <row r="40" spans="1:64" x14ac:dyDescent="0.35">
      <c r="A40" s="8"/>
      <c r="B40" s="69" t="s">
        <v>138</v>
      </c>
      <c r="C40" s="70" t="s">
        <v>51</v>
      </c>
      <c r="D40" s="71">
        <v>1</v>
      </c>
      <c r="E40" s="71">
        <v>3</v>
      </c>
      <c r="F40" s="71">
        <v>1</v>
      </c>
      <c r="G40" s="71">
        <v>3</v>
      </c>
      <c r="H40" s="71">
        <v>2</v>
      </c>
      <c r="I40" s="71">
        <v>3</v>
      </c>
      <c r="J40" s="71">
        <v>3</v>
      </c>
      <c r="K40" s="71">
        <v>2</v>
      </c>
      <c r="L40" s="71">
        <v>3</v>
      </c>
      <c r="M40" s="71">
        <v>3</v>
      </c>
      <c r="N40" s="71">
        <v>2</v>
      </c>
      <c r="O40" s="71">
        <v>3</v>
      </c>
      <c r="P40" s="71">
        <v>3</v>
      </c>
      <c r="Q40" s="71">
        <v>2</v>
      </c>
      <c r="R40" s="71">
        <v>3</v>
      </c>
      <c r="S40" s="71">
        <v>2</v>
      </c>
      <c r="T40" s="71">
        <v>3</v>
      </c>
      <c r="U40" s="71">
        <v>3</v>
      </c>
      <c r="V40" s="71">
        <v>3</v>
      </c>
      <c r="W40" s="71">
        <v>3</v>
      </c>
      <c r="X40" s="71">
        <v>3</v>
      </c>
      <c r="Y40" s="71">
        <v>2</v>
      </c>
      <c r="Z40" s="71">
        <v>3</v>
      </c>
      <c r="AA40" s="71">
        <v>2</v>
      </c>
      <c r="AB40" s="71">
        <v>2</v>
      </c>
      <c r="AC40" s="71">
        <v>3</v>
      </c>
      <c r="AD40" s="71">
        <v>3</v>
      </c>
      <c r="AE40" s="71"/>
      <c r="AF40" s="71">
        <v>2</v>
      </c>
      <c r="AG40" s="71">
        <v>3</v>
      </c>
      <c r="AH40" s="71">
        <v>3</v>
      </c>
      <c r="AI40" s="71">
        <v>1</v>
      </c>
      <c r="AJ40" s="71">
        <v>3</v>
      </c>
      <c r="AK40" s="71">
        <v>3</v>
      </c>
      <c r="AL40" s="71">
        <v>2</v>
      </c>
      <c r="AM40" s="71">
        <v>3</v>
      </c>
      <c r="AN40" s="71">
        <v>3</v>
      </c>
      <c r="AO40" s="71">
        <v>3</v>
      </c>
      <c r="AP40" s="71">
        <v>2</v>
      </c>
      <c r="AQ40" s="71">
        <v>3</v>
      </c>
      <c r="AR40" s="72">
        <v>3</v>
      </c>
      <c r="AS40" s="71">
        <v>1</v>
      </c>
      <c r="AT40" s="71">
        <v>3</v>
      </c>
      <c r="AU40" s="71">
        <v>2</v>
      </c>
      <c r="AV40" s="71">
        <v>3</v>
      </c>
      <c r="AW40" s="71">
        <v>3</v>
      </c>
      <c r="AX40" s="71">
        <v>3</v>
      </c>
      <c r="AY40" s="71">
        <v>3</v>
      </c>
      <c r="AZ40" s="71">
        <v>2</v>
      </c>
      <c r="BA40" s="71">
        <v>2</v>
      </c>
      <c r="BB40" s="71">
        <v>1</v>
      </c>
      <c r="BC40" s="71">
        <v>2</v>
      </c>
      <c r="BD40" s="71">
        <v>3</v>
      </c>
      <c r="BE40" s="58">
        <v>3</v>
      </c>
      <c r="BF40" s="8"/>
      <c r="BG40" s="15">
        <f t="shared" si="0"/>
        <v>5</v>
      </c>
      <c r="BH40" s="15">
        <f t="shared" si="1"/>
        <v>15</v>
      </c>
      <c r="BI40" s="15">
        <f t="shared" si="2"/>
        <v>33</v>
      </c>
      <c r="BK40" s="39">
        <f t="shared" si="3"/>
        <v>0.37735849056603776</v>
      </c>
      <c r="BL40" s="39">
        <f t="shared" si="4"/>
        <v>9.4339622641509441E-2</v>
      </c>
    </row>
    <row r="41" spans="1:64" x14ac:dyDescent="0.35">
      <c r="A41" s="8"/>
      <c r="B41" s="69" t="s">
        <v>139</v>
      </c>
      <c r="C41" s="70" t="s">
        <v>53</v>
      </c>
      <c r="D41" s="71">
        <v>3</v>
      </c>
      <c r="E41" s="71">
        <v>3</v>
      </c>
      <c r="F41" s="71">
        <v>1</v>
      </c>
      <c r="G41" s="71">
        <v>3</v>
      </c>
      <c r="H41" s="71">
        <v>3</v>
      </c>
      <c r="I41" s="71">
        <v>3</v>
      </c>
      <c r="J41" s="71">
        <v>3</v>
      </c>
      <c r="K41" s="71">
        <v>2</v>
      </c>
      <c r="L41" s="71">
        <v>3</v>
      </c>
      <c r="M41" s="71">
        <v>3</v>
      </c>
      <c r="N41" s="71">
        <v>2</v>
      </c>
      <c r="O41" s="71">
        <v>3</v>
      </c>
      <c r="P41" s="71">
        <v>3</v>
      </c>
      <c r="Q41" s="71">
        <v>2</v>
      </c>
      <c r="R41" s="71">
        <v>3</v>
      </c>
      <c r="S41" s="71">
        <v>3</v>
      </c>
      <c r="T41" s="71">
        <v>3</v>
      </c>
      <c r="U41" s="71">
        <v>3</v>
      </c>
      <c r="V41" s="71">
        <v>3</v>
      </c>
      <c r="W41" s="71">
        <v>3</v>
      </c>
      <c r="X41" s="71">
        <v>3</v>
      </c>
      <c r="Y41" s="71">
        <v>2</v>
      </c>
      <c r="Z41" s="71">
        <v>3</v>
      </c>
      <c r="AA41" s="71">
        <v>2</v>
      </c>
      <c r="AB41" s="71">
        <v>2</v>
      </c>
      <c r="AC41" s="71">
        <v>3</v>
      </c>
      <c r="AD41" s="71">
        <v>3</v>
      </c>
      <c r="AE41" s="71">
        <v>3</v>
      </c>
      <c r="AF41" s="71"/>
      <c r="AG41" s="71">
        <v>2</v>
      </c>
      <c r="AH41" s="71">
        <v>3</v>
      </c>
      <c r="AI41" s="71">
        <v>2</v>
      </c>
      <c r="AJ41" s="71">
        <v>2</v>
      </c>
      <c r="AK41" s="71">
        <v>3</v>
      </c>
      <c r="AL41" s="71">
        <v>2</v>
      </c>
      <c r="AM41" s="71">
        <v>3</v>
      </c>
      <c r="AN41" s="71">
        <v>3</v>
      </c>
      <c r="AO41" s="71">
        <v>3</v>
      </c>
      <c r="AP41" s="71">
        <v>2</v>
      </c>
      <c r="AQ41" s="71">
        <v>3</v>
      </c>
      <c r="AR41" s="72">
        <v>1</v>
      </c>
      <c r="AS41" s="71">
        <v>1</v>
      </c>
      <c r="AT41" s="71">
        <v>3</v>
      </c>
      <c r="AU41" s="71">
        <v>2</v>
      </c>
      <c r="AV41" s="71">
        <v>3</v>
      </c>
      <c r="AW41" s="71">
        <v>3</v>
      </c>
      <c r="AX41" s="71">
        <v>3</v>
      </c>
      <c r="AY41" s="71">
        <v>1</v>
      </c>
      <c r="AZ41" s="71">
        <v>1</v>
      </c>
      <c r="BA41" s="71">
        <v>2</v>
      </c>
      <c r="BB41" s="71">
        <v>3</v>
      </c>
      <c r="BC41" s="71">
        <v>1</v>
      </c>
      <c r="BD41" s="71">
        <v>2</v>
      </c>
      <c r="BE41" s="58">
        <v>1</v>
      </c>
      <c r="BF41" s="8"/>
      <c r="BG41" s="15">
        <f t="shared" si="0"/>
        <v>7</v>
      </c>
      <c r="BH41" s="15">
        <f t="shared" si="1"/>
        <v>14</v>
      </c>
      <c r="BI41" s="15">
        <f t="shared" si="2"/>
        <v>32</v>
      </c>
      <c r="BK41" s="39">
        <f t="shared" si="3"/>
        <v>0.39622641509433965</v>
      </c>
      <c r="BL41" s="39">
        <f t="shared" si="4"/>
        <v>0.13207547169811321</v>
      </c>
    </row>
    <row r="42" spans="1:64" x14ac:dyDescent="0.35">
      <c r="A42" s="8"/>
      <c r="B42" s="69" t="s">
        <v>140</v>
      </c>
      <c r="C42" s="70" t="s">
        <v>55</v>
      </c>
      <c r="D42" s="71">
        <v>3</v>
      </c>
      <c r="E42" s="71">
        <v>3</v>
      </c>
      <c r="F42" s="71">
        <v>1</v>
      </c>
      <c r="G42" s="71">
        <v>1</v>
      </c>
      <c r="H42" s="71">
        <v>3</v>
      </c>
      <c r="I42" s="71">
        <v>3</v>
      </c>
      <c r="J42" s="71">
        <v>3</v>
      </c>
      <c r="K42" s="71">
        <v>2</v>
      </c>
      <c r="L42" s="71">
        <v>3</v>
      </c>
      <c r="M42" s="71">
        <v>3</v>
      </c>
      <c r="N42" s="71">
        <v>2</v>
      </c>
      <c r="O42" s="71">
        <v>3</v>
      </c>
      <c r="P42" s="71">
        <v>3</v>
      </c>
      <c r="Q42" s="71">
        <v>2</v>
      </c>
      <c r="R42" s="71">
        <v>3</v>
      </c>
      <c r="S42" s="71">
        <v>3</v>
      </c>
      <c r="T42" s="71">
        <v>3</v>
      </c>
      <c r="U42" s="71">
        <v>3</v>
      </c>
      <c r="V42" s="71">
        <v>3</v>
      </c>
      <c r="W42" s="71">
        <v>3</v>
      </c>
      <c r="X42" s="71">
        <v>1</v>
      </c>
      <c r="Y42" s="71">
        <v>2</v>
      </c>
      <c r="Z42" s="71">
        <v>3</v>
      </c>
      <c r="AA42" s="71">
        <v>2</v>
      </c>
      <c r="AB42" s="71">
        <v>1</v>
      </c>
      <c r="AC42" s="71">
        <v>1</v>
      </c>
      <c r="AD42" s="71">
        <v>3</v>
      </c>
      <c r="AE42" s="71">
        <v>3</v>
      </c>
      <c r="AF42" s="71">
        <v>2</v>
      </c>
      <c r="AG42" s="71"/>
      <c r="AH42" s="71">
        <v>3</v>
      </c>
      <c r="AI42" s="71">
        <v>2</v>
      </c>
      <c r="AJ42" s="71">
        <v>1</v>
      </c>
      <c r="AK42" s="71">
        <v>3</v>
      </c>
      <c r="AL42" s="71">
        <v>1</v>
      </c>
      <c r="AM42" s="71">
        <v>1</v>
      </c>
      <c r="AN42" s="71">
        <v>3</v>
      </c>
      <c r="AO42" s="71">
        <v>3</v>
      </c>
      <c r="AP42" s="71">
        <v>2</v>
      </c>
      <c r="AQ42" s="71">
        <v>3</v>
      </c>
      <c r="AR42" s="72">
        <v>1</v>
      </c>
      <c r="AS42" s="71">
        <v>1</v>
      </c>
      <c r="AT42" s="71">
        <v>3</v>
      </c>
      <c r="AU42" s="71">
        <v>2</v>
      </c>
      <c r="AV42" s="71">
        <v>1</v>
      </c>
      <c r="AW42" s="71">
        <v>3</v>
      </c>
      <c r="AX42" s="71">
        <v>3</v>
      </c>
      <c r="AY42" s="71">
        <v>1</v>
      </c>
      <c r="AZ42" s="71">
        <v>1</v>
      </c>
      <c r="BA42" s="71">
        <v>2</v>
      </c>
      <c r="BB42" s="71">
        <v>3</v>
      </c>
      <c r="BC42" s="71">
        <v>1</v>
      </c>
      <c r="BD42" s="71">
        <v>1</v>
      </c>
      <c r="BE42" s="58">
        <v>1</v>
      </c>
      <c r="BF42" s="8"/>
      <c r="BG42" s="15">
        <f t="shared" si="0"/>
        <v>16</v>
      </c>
      <c r="BH42" s="15">
        <f t="shared" si="1"/>
        <v>10</v>
      </c>
      <c r="BI42" s="15">
        <f t="shared" si="2"/>
        <v>27</v>
      </c>
      <c r="BK42" s="39">
        <f t="shared" si="3"/>
        <v>0.49056603773584906</v>
      </c>
      <c r="BL42" s="39">
        <f t="shared" si="4"/>
        <v>0.30188679245283018</v>
      </c>
    </row>
    <row r="43" spans="1:64" x14ac:dyDescent="0.35">
      <c r="A43" s="8"/>
      <c r="B43" s="69" t="s">
        <v>141</v>
      </c>
      <c r="C43" s="70" t="s">
        <v>57</v>
      </c>
      <c r="D43" s="71">
        <v>1</v>
      </c>
      <c r="E43" s="71">
        <v>3</v>
      </c>
      <c r="F43" s="71">
        <v>1</v>
      </c>
      <c r="G43" s="71">
        <v>3</v>
      </c>
      <c r="H43" s="71">
        <v>1</v>
      </c>
      <c r="I43" s="71">
        <v>3</v>
      </c>
      <c r="J43" s="71">
        <v>1</v>
      </c>
      <c r="K43" s="71">
        <v>1</v>
      </c>
      <c r="L43" s="71">
        <v>3</v>
      </c>
      <c r="M43" s="71">
        <v>1</v>
      </c>
      <c r="N43" s="71">
        <v>2</v>
      </c>
      <c r="O43" s="71">
        <v>3</v>
      </c>
      <c r="P43" s="71">
        <v>1</v>
      </c>
      <c r="Q43" s="71">
        <v>2</v>
      </c>
      <c r="R43" s="71">
        <v>3</v>
      </c>
      <c r="S43" s="71">
        <v>3</v>
      </c>
      <c r="T43" s="71">
        <v>3</v>
      </c>
      <c r="U43" s="71">
        <v>3</v>
      </c>
      <c r="V43" s="71">
        <v>3</v>
      </c>
      <c r="W43" s="71">
        <v>3</v>
      </c>
      <c r="X43" s="71">
        <v>1</v>
      </c>
      <c r="Y43" s="71">
        <v>1</v>
      </c>
      <c r="Z43" s="71">
        <v>1</v>
      </c>
      <c r="AA43" s="71">
        <v>1</v>
      </c>
      <c r="AB43" s="71">
        <v>2</v>
      </c>
      <c r="AC43" s="71">
        <v>3</v>
      </c>
      <c r="AD43" s="71">
        <v>1</v>
      </c>
      <c r="AE43" s="71">
        <v>3</v>
      </c>
      <c r="AF43" s="71">
        <v>2</v>
      </c>
      <c r="AG43" s="71">
        <v>3</v>
      </c>
      <c r="AH43" s="71"/>
      <c r="AI43" s="71">
        <v>1</v>
      </c>
      <c r="AJ43" s="71">
        <v>3</v>
      </c>
      <c r="AK43" s="71">
        <v>1</v>
      </c>
      <c r="AL43" s="71">
        <v>2</v>
      </c>
      <c r="AM43" s="71">
        <v>3</v>
      </c>
      <c r="AN43" s="71">
        <v>1</v>
      </c>
      <c r="AO43" s="71">
        <v>1</v>
      </c>
      <c r="AP43" s="71">
        <v>2</v>
      </c>
      <c r="AQ43" s="71">
        <v>3</v>
      </c>
      <c r="AR43" s="72">
        <v>1</v>
      </c>
      <c r="AS43" s="71">
        <v>1</v>
      </c>
      <c r="AT43" s="71">
        <v>1</v>
      </c>
      <c r="AU43" s="71">
        <v>2</v>
      </c>
      <c r="AV43" s="71">
        <v>3</v>
      </c>
      <c r="AW43" s="71">
        <v>3</v>
      </c>
      <c r="AX43" s="71">
        <v>3</v>
      </c>
      <c r="AY43" s="71">
        <v>3</v>
      </c>
      <c r="AZ43" s="71">
        <v>3</v>
      </c>
      <c r="BA43" s="71">
        <v>1</v>
      </c>
      <c r="BB43" s="71">
        <v>1</v>
      </c>
      <c r="BC43" s="71">
        <v>2</v>
      </c>
      <c r="BD43" s="71">
        <v>3</v>
      </c>
      <c r="BE43" s="58">
        <v>3</v>
      </c>
      <c r="BF43" s="8"/>
      <c r="BG43" s="15">
        <f t="shared" si="0"/>
        <v>21</v>
      </c>
      <c r="BH43" s="15">
        <f t="shared" si="1"/>
        <v>8</v>
      </c>
      <c r="BI43" s="15">
        <f t="shared" si="2"/>
        <v>24</v>
      </c>
      <c r="BK43" s="39">
        <f t="shared" si="3"/>
        <v>0.54716981132075471</v>
      </c>
      <c r="BL43" s="39">
        <f t="shared" si="4"/>
        <v>0.39622641509433965</v>
      </c>
    </row>
    <row r="44" spans="1:64" x14ac:dyDescent="0.35">
      <c r="A44" s="8"/>
      <c r="B44" s="69" t="s">
        <v>142</v>
      </c>
      <c r="C44" s="70" t="s">
        <v>59</v>
      </c>
      <c r="D44" s="71">
        <v>1</v>
      </c>
      <c r="E44" s="71">
        <v>3</v>
      </c>
      <c r="F44" s="71">
        <v>1</v>
      </c>
      <c r="G44" s="71">
        <v>3</v>
      </c>
      <c r="H44" s="71">
        <v>1</v>
      </c>
      <c r="I44" s="71">
        <v>3</v>
      </c>
      <c r="J44" s="71">
        <v>3</v>
      </c>
      <c r="K44" s="71">
        <v>1</v>
      </c>
      <c r="L44" s="71">
        <v>3</v>
      </c>
      <c r="M44" s="71">
        <v>1</v>
      </c>
      <c r="N44" s="71">
        <v>2</v>
      </c>
      <c r="O44" s="71">
        <v>2</v>
      </c>
      <c r="P44" s="71">
        <v>1</v>
      </c>
      <c r="Q44" s="71">
        <v>2</v>
      </c>
      <c r="R44" s="71">
        <v>3</v>
      </c>
      <c r="S44" s="71">
        <v>3</v>
      </c>
      <c r="T44" s="71">
        <v>3</v>
      </c>
      <c r="U44" s="71">
        <v>3</v>
      </c>
      <c r="V44" s="71">
        <v>3</v>
      </c>
      <c r="W44" s="71">
        <v>3</v>
      </c>
      <c r="X44" s="71">
        <v>1</v>
      </c>
      <c r="Y44" s="71">
        <v>2</v>
      </c>
      <c r="Z44" s="71">
        <v>1</v>
      </c>
      <c r="AA44" s="71">
        <v>2</v>
      </c>
      <c r="AB44" s="71">
        <v>2</v>
      </c>
      <c r="AC44" s="71">
        <v>3</v>
      </c>
      <c r="AD44" s="71">
        <v>3</v>
      </c>
      <c r="AE44" s="71">
        <v>3</v>
      </c>
      <c r="AF44" s="71">
        <v>2</v>
      </c>
      <c r="AG44" s="71">
        <v>3</v>
      </c>
      <c r="AH44" s="71">
        <v>1</v>
      </c>
      <c r="AI44" s="71"/>
      <c r="AJ44" s="71">
        <v>2</v>
      </c>
      <c r="AK44" s="71">
        <v>3</v>
      </c>
      <c r="AL44" s="71">
        <v>2</v>
      </c>
      <c r="AM44" s="71">
        <v>3</v>
      </c>
      <c r="AN44" s="71">
        <v>1</v>
      </c>
      <c r="AO44" s="71">
        <v>3</v>
      </c>
      <c r="AP44" s="71">
        <v>2</v>
      </c>
      <c r="AQ44" s="71">
        <v>3</v>
      </c>
      <c r="AR44" s="72">
        <v>1</v>
      </c>
      <c r="AS44" s="71">
        <v>1</v>
      </c>
      <c r="AT44" s="71">
        <v>1</v>
      </c>
      <c r="AU44" s="71">
        <v>2</v>
      </c>
      <c r="AV44" s="71">
        <v>3</v>
      </c>
      <c r="AW44" s="71">
        <v>3</v>
      </c>
      <c r="AX44" s="71">
        <v>3</v>
      </c>
      <c r="AY44" s="71">
        <v>3</v>
      </c>
      <c r="AZ44" s="71">
        <v>3</v>
      </c>
      <c r="BA44" s="71">
        <v>1</v>
      </c>
      <c r="BB44" s="71">
        <v>1</v>
      </c>
      <c r="BC44" s="71">
        <v>2</v>
      </c>
      <c r="BD44" s="71">
        <v>3</v>
      </c>
      <c r="BE44" s="58">
        <v>3</v>
      </c>
      <c r="BF44" s="8"/>
      <c r="BG44" s="15">
        <f t="shared" si="0"/>
        <v>15</v>
      </c>
      <c r="BH44" s="15">
        <f t="shared" si="1"/>
        <v>12</v>
      </c>
      <c r="BI44" s="15">
        <f t="shared" si="2"/>
        <v>26</v>
      </c>
      <c r="BK44" s="39">
        <f t="shared" si="3"/>
        <v>0.50943396226415094</v>
      </c>
      <c r="BL44" s="39">
        <f t="shared" si="4"/>
        <v>0.28301886792452829</v>
      </c>
    </row>
    <row r="45" spans="1:64" x14ac:dyDescent="0.35">
      <c r="A45" s="8"/>
      <c r="B45" s="69" t="s">
        <v>143</v>
      </c>
      <c r="C45" s="70" t="s">
        <v>61</v>
      </c>
      <c r="D45" s="71">
        <v>3</v>
      </c>
      <c r="E45" s="71">
        <v>1</v>
      </c>
      <c r="F45" s="71">
        <v>1</v>
      </c>
      <c r="G45" s="71">
        <v>1</v>
      </c>
      <c r="H45" s="71">
        <v>3</v>
      </c>
      <c r="I45" s="71">
        <v>3</v>
      </c>
      <c r="J45" s="71">
        <v>3</v>
      </c>
      <c r="K45" s="71">
        <v>2</v>
      </c>
      <c r="L45" s="71">
        <v>3</v>
      </c>
      <c r="M45" s="71">
        <v>3</v>
      </c>
      <c r="N45" s="71">
        <v>2</v>
      </c>
      <c r="O45" s="71">
        <v>3</v>
      </c>
      <c r="P45" s="71">
        <v>3</v>
      </c>
      <c r="Q45" s="71">
        <v>2</v>
      </c>
      <c r="R45" s="71">
        <v>2</v>
      </c>
      <c r="S45" s="71">
        <v>3</v>
      </c>
      <c r="T45" s="71">
        <v>3</v>
      </c>
      <c r="U45" s="71">
        <v>3</v>
      </c>
      <c r="V45" s="71">
        <v>3</v>
      </c>
      <c r="W45" s="71">
        <v>1</v>
      </c>
      <c r="X45" s="71">
        <v>1</v>
      </c>
      <c r="Y45" s="71">
        <v>1</v>
      </c>
      <c r="Z45" s="71">
        <v>3</v>
      </c>
      <c r="AA45" s="71">
        <v>2</v>
      </c>
      <c r="AB45" s="71">
        <v>1</v>
      </c>
      <c r="AC45" s="71">
        <v>1</v>
      </c>
      <c r="AD45" s="71">
        <v>3</v>
      </c>
      <c r="AE45" s="71">
        <v>3</v>
      </c>
      <c r="AF45" s="71">
        <v>2</v>
      </c>
      <c r="AG45" s="71">
        <v>1</v>
      </c>
      <c r="AH45" s="71">
        <v>3</v>
      </c>
      <c r="AI45" s="71">
        <v>2</v>
      </c>
      <c r="AJ45" s="71"/>
      <c r="AK45" s="71">
        <v>3</v>
      </c>
      <c r="AL45" s="71">
        <v>1</v>
      </c>
      <c r="AM45" s="71">
        <v>1</v>
      </c>
      <c r="AN45" s="71">
        <v>3</v>
      </c>
      <c r="AO45" s="71">
        <v>3</v>
      </c>
      <c r="AP45" s="71">
        <v>1</v>
      </c>
      <c r="AQ45" s="71">
        <v>3</v>
      </c>
      <c r="AR45" s="72">
        <v>1</v>
      </c>
      <c r="AS45" s="71">
        <v>1</v>
      </c>
      <c r="AT45" s="71">
        <v>3</v>
      </c>
      <c r="AU45" s="71">
        <v>2</v>
      </c>
      <c r="AV45" s="71">
        <v>1</v>
      </c>
      <c r="AW45" s="71">
        <v>3</v>
      </c>
      <c r="AX45" s="71">
        <v>3</v>
      </c>
      <c r="AY45" s="71">
        <v>1</v>
      </c>
      <c r="AZ45" s="71">
        <v>1</v>
      </c>
      <c r="BA45" s="71">
        <v>2</v>
      </c>
      <c r="BB45" s="71">
        <v>1</v>
      </c>
      <c r="BC45" s="71">
        <v>1</v>
      </c>
      <c r="BD45" s="71">
        <v>1</v>
      </c>
      <c r="BE45" s="58">
        <v>1</v>
      </c>
      <c r="BF45" s="8"/>
      <c r="BG45" s="15">
        <f t="shared" si="0"/>
        <v>21</v>
      </c>
      <c r="BH45" s="15">
        <f t="shared" si="1"/>
        <v>9</v>
      </c>
      <c r="BI45" s="15">
        <f t="shared" si="2"/>
        <v>23</v>
      </c>
      <c r="BK45" s="39">
        <f t="shared" si="3"/>
        <v>0.56603773584905659</v>
      </c>
      <c r="BL45" s="39">
        <f t="shared" si="4"/>
        <v>0.39622641509433965</v>
      </c>
    </row>
    <row r="46" spans="1:64" x14ac:dyDescent="0.35">
      <c r="A46" s="8"/>
      <c r="B46" s="69" t="s">
        <v>144</v>
      </c>
      <c r="C46" s="70" t="s">
        <v>63</v>
      </c>
      <c r="D46" s="71">
        <v>1</v>
      </c>
      <c r="E46" s="71">
        <v>3</v>
      </c>
      <c r="F46" s="71">
        <v>1</v>
      </c>
      <c r="G46" s="71">
        <v>3</v>
      </c>
      <c r="H46" s="71">
        <v>3</v>
      </c>
      <c r="I46" s="71">
        <v>3</v>
      </c>
      <c r="J46" s="71">
        <v>3</v>
      </c>
      <c r="K46" s="71">
        <v>3</v>
      </c>
      <c r="L46" s="71">
        <v>3</v>
      </c>
      <c r="M46" s="71">
        <v>3</v>
      </c>
      <c r="N46" s="71">
        <v>2</v>
      </c>
      <c r="O46" s="71">
        <v>2</v>
      </c>
      <c r="P46" s="71">
        <v>1</v>
      </c>
      <c r="Q46" s="71">
        <v>2</v>
      </c>
      <c r="R46" s="71">
        <v>3</v>
      </c>
      <c r="S46" s="71">
        <v>3</v>
      </c>
      <c r="T46" s="71">
        <v>3</v>
      </c>
      <c r="U46" s="71">
        <v>3</v>
      </c>
      <c r="V46" s="71">
        <v>3</v>
      </c>
      <c r="W46" s="71">
        <v>1</v>
      </c>
      <c r="X46" s="71">
        <v>1</v>
      </c>
      <c r="Y46" s="71">
        <v>3</v>
      </c>
      <c r="Z46" s="71">
        <v>1</v>
      </c>
      <c r="AA46" s="71">
        <v>2</v>
      </c>
      <c r="AB46" s="71">
        <v>2</v>
      </c>
      <c r="AC46" s="71">
        <v>3</v>
      </c>
      <c r="AD46" s="71">
        <v>3</v>
      </c>
      <c r="AE46" s="71">
        <v>3</v>
      </c>
      <c r="AF46" s="71">
        <v>2</v>
      </c>
      <c r="AG46" s="71">
        <v>3</v>
      </c>
      <c r="AH46" s="71">
        <v>1</v>
      </c>
      <c r="AI46" s="71">
        <v>2</v>
      </c>
      <c r="AJ46" s="71">
        <v>2</v>
      </c>
      <c r="AK46" s="71"/>
      <c r="AL46" s="71">
        <v>2</v>
      </c>
      <c r="AM46" s="71">
        <v>3</v>
      </c>
      <c r="AN46" s="71">
        <v>1</v>
      </c>
      <c r="AO46" s="71">
        <v>3</v>
      </c>
      <c r="AP46" s="71">
        <v>2</v>
      </c>
      <c r="AQ46" s="71">
        <v>1</v>
      </c>
      <c r="AR46" s="72">
        <v>1</v>
      </c>
      <c r="AS46" s="71">
        <v>1</v>
      </c>
      <c r="AT46" s="71">
        <v>3</v>
      </c>
      <c r="AU46" s="71">
        <v>2</v>
      </c>
      <c r="AV46" s="71">
        <v>3</v>
      </c>
      <c r="AW46" s="71">
        <v>3</v>
      </c>
      <c r="AX46" s="71">
        <v>3</v>
      </c>
      <c r="AY46" s="71">
        <v>3</v>
      </c>
      <c r="AZ46" s="71">
        <v>2</v>
      </c>
      <c r="BA46" s="71">
        <v>2</v>
      </c>
      <c r="BB46" s="71">
        <v>1</v>
      </c>
      <c r="BC46" s="71">
        <v>2</v>
      </c>
      <c r="BD46" s="71">
        <v>3</v>
      </c>
      <c r="BE46" s="58">
        <v>3</v>
      </c>
      <c r="BF46" s="8"/>
      <c r="BG46" s="15">
        <f t="shared" si="0"/>
        <v>12</v>
      </c>
      <c r="BH46" s="15">
        <f t="shared" si="1"/>
        <v>14</v>
      </c>
      <c r="BI46" s="15">
        <f t="shared" si="2"/>
        <v>27</v>
      </c>
      <c r="BK46" s="39">
        <f t="shared" si="3"/>
        <v>0.49056603773584906</v>
      </c>
      <c r="BL46" s="39">
        <f t="shared" si="4"/>
        <v>0.22641509433962265</v>
      </c>
    </row>
    <row r="47" spans="1:64" x14ac:dyDescent="0.35">
      <c r="A47" s="8"/>
      <c r="B47" s="69" t="s">
        <v>145</v>
      </c>
      <c r="C47" s="70" t="s">
        <v>65</v>
      </c>
      <c r="D47" s="71">
        <v>3</v>
      </c>
      <c r="E47" s="71">
        <v>1</v>
      </c>
      <c r="F47" s="71">
        <v>1</v>
      </c>
      <c r="G47" s="71">
        <v>1</v>
      </c>
      <c r="H47" s="71">
        <v>3</v>
      </c>
      <c r="I47" s="71">
        <v>3</v>
      </c>
      <c r="J47" s="71">
        <v>3</v>
      </c>
      <c r="K47" s="71">
        <v>2</v>
      </c>
      <c r="L47" s="71">
        <v>3</v>
      </c>
      <c r="M47" s="71">
        <v>3</v>
      </c>
      <c r="N47" s="71">
        <v>2</v>
      </c>
      <c r="O47" s="71">
        <v>3</v>
      </c>
      <c r="P47" s="71">
        <v>3</v>
      </c>
      <c r="Q47" s="71">
        <v>2</v>
      </c>
      <c r="R47" s="71">
        <v>3</v>
      </c>
      <c r="S47" s="71">
        <v>3</v>
      </c>
      <c r="T47" s="71">
        <v>3</v>
      </c>
      <c r="U47" s="71">
        <v>3</v>
      </c>
      <c r="V47" s="71">
        <v>3</v>
      </c>
      <c r="W47" s="71">
        <v>3</v>
      </c>
      <c r="X47" s="71">
        <v>3</v>
      </c>
      <c r="Y47" s="71">
        <v>2</v>
      </c>
      <c r="Z47" s="71">
        <v>3</v>
      </c>
      <c r="AA47" s="71">
        <v>2</v>
      </c>
      <c r="AB47" s="71">
        <v>2</v>
      </c>
      <c r="AC47" s="71">
        <v>1</v>
      </c>
      <c r="AD47" s="71">
        <v>3</v>
      </c>
      <c r="AE47" s="71">
        <v>3</v>
      </c>
      <c r="AF47" s="71">
        <v>2</v>
      </c>
      <c r="AG47" s="71">
        <v>1</v>
      </c>
      <c r="AH47" s="71">
        <v>3</v>
      </c>
      <c r="AI47" s="71">
        <v>2</v>
      </c>
      <c r="AJ47" s="71">
        <v>1</v>
      </c>
      <c r="AK47" s="71">
        <v>3</v>
      </c>
      <c r="AL47" s="71"/>
      <c r="AM47" s="71">
        <v>1</v>
      </c>
      <c r="AN47" s="71">
        <v>3</v>
      </c>
      <c r="AO47" s="71">
        <v>3</v>
      </c>
      <c r="AP47" s="71">
        <v>2</v>
      </c>
      <c r="AQ47" s="71">
        <v>1</v>
      </c>
      <c r="AR47" s="72">
        <v>3</v>
      </c>
      <c r="AS47" s="71">
        <v>1</v>
      </c>
      <c r="AT47" s="71">
        <v>3</v>
      </c>
      <c r="AU47" s="71">
        <v>2</v>
      </c>
      <c r="AV47" s="71">
        <v>1</v>
      </c>
      <c r="AW47" s="71">
        <v>3</v>
      </c>
      <c r="AX47" s="71">
        <v>3</v>
      </c>
      <c r="AY47" s="71">
        <v>1</v>
      </c>
      <c r="AZ47" s="71">
        <v>1</v>
      </c>
      <c r="BA47" s="71">
        <v>2</v>
      </c>
      <c r="BB47" s="71">
        <v>3</v>
      </c>
      <c r="BC47" s="71">
        <v>2</v>
      </c>
      <c r="BD47" s="71">
        <v>1</v>
      </c>
      <c r="BE47" s="58">
        <v>1</v>
      </c>
      <c r="BF47" s="8"/>
      <c r="BG47" s="15">
        <f t="shared" si="0"/>
        <v>14</v>
      </c>
      <c r="BH47" s="15">
        <f t="shared" si="1"/>
        <v>12</v>
      </c>
      <c r="BI47" s="15">
        <f t="shared" si="2"/>
        <v>27</v>
      </c>
      <c r="BK47" s="39">
        <f t="shared" si="3"/>
        <v>0.49056603773584906</v>
      </c>
      <c r="BL47" s="39">
        <f t="shared" si="4"/>
        <v>0.26415094339622641</v>
      </c>
    </row>
    <row r="48" spans="1:64" x14ac:dyDescent="0.35">
      <c r="A48" s="8"/>
      <c r="B48" s="69" t="s">
        <v>146</v>
      </c>
      <c r="C48" s="70" t="s">
        <v>67</v>
      </c>
      <c r="D48" s="71">
        <v>3</v>
      </c>
      <c r="E48" s="71">
        <v>1</v>
      </c>
      <c r="F48" s="71">
        <v>1</v>
      </c>
      <c r="G48" s="71">
        <v>1</v>
      </c>
      <c r="H48" s="71">
        <v>3</v>
      </c>
      <c r="I48" s="71">
        <v>3</v>
      </c>
      <c r="J48" s="71">
        <v>3</v>
      </c>
      <c r="K48" s="71">
        <v>2</v>
      </c>
      <c r="L48" s="71">
        <v>3</v>
      </c>
      <c r="M48" s="71">
        <v>3</v>
      </c>
      <c r="N48" s="71">
        <v>2</v>
      </c>
      <c r="O48" s="71">
        <v>3</v>
      </c>
      <c r="P48" s="71">
        <v>3</v>
      </c>
      <c r="Q48" s="71">
        <v>2</v>
      </c>
      <c r="R48" s="71">
        <v>3</v>
      </c>
      <c r="S48" s="71">
        <v>3</v>
      </c>
      <c r="T48" s="71">
        <v>3</v>
      </c>
      <c r="U48" s="71">
        <v>3</v>
      </c>
      <c r="V48" s="71">
        <v>3</v>
      </c>
      <c r="W48" s="71">
        <v>3</v>
      </c>
      <c r="X48" s="71">
        <v>1</v>
      </c>
      <c r="Y48" s="71">
        <v>2</v>
      </c>
      <c r="Z48" s="71">
        <v>3</v>
      </c>
      <c r="AA48" s="71">
        <v>2</v>
      </c>
      <c r="AB48" s="71">
        <v>1</v>
      </c>
      <c r="AC48" s="71">
        <v>1</v>
      </c>
      <c r="AD48" s="71">
        <v>3</v>
      </c>
      <c r="AE48" s="71">
        <v>3</v>
      </c>
      <c r="AF48" s="71">
        <v>2</v>
      </c>
      <c r="AG48" s="71">
        <v>1</v>
      </c>
      <c r="AH48" s="71">
        <v>3</v>
      </c>
      <c r="AI48" s="71">
        <v>2</v>
      </c>
      <c r="AJ48" s="71">
        <v>1</v>
      </c>
      <c r="AK48" s="71">
        <v>3</v>
      </c>
      <c r="AL48" s="71">
        <v>2</v>
      </c>
      <c r="AM48" s="71"/>
      <c r="AN48" s="71">
        <v>3</v>
      </c>
      <c r="AO48" s="71">
        <v>3</v>
      </c>
      <c r="AP48" s="71">
        <v>2</v>
      </c>
      <c r="AQ48" s="71">
        <v>3</v>
      </c>
      <c r="AR48" s="72">
        <v>1</v>
      </c>
      <c r="AS48" s="71">
        <v>1</v>
      </c>
      <c r="AT48" s="71">
        <v>3</v>
      </c>
      <c r="AU48" s="71">
        <v>2</v>
      </c>
      <c r="AV48" s="71">
        <v>1</v>
      </c>
      <c r="AW48" s="71">
        <v>3</v>
      </c>
      <c r="AX48" s="71">
        <v>3</v>
      </c>
      <c r="AY48" s="71">
        <v>1</v>
      </c>
      <c r="AZ48" s="71">
        <v>1</v>
      </c>
      <c r="BA48" s="71">
        <v>2</v>
      </c>
      <c r="BB48" s="71">
        <v>1</v>
      </c>
      <c r="BC48" s="71">
        <v>2</v>
      </c>
      <c r="BD48" s="71">
        <v>1</v>
      </c>
      <c r="BE48" s="58">
        <v>1</v>
      </c>
      <c r="BF48" s="8"/>
      <c r="BG48" s="15">
        <f t="shared" si="0"/>
        <v>16</v>
      </c>
      <c r="BH48" s="15">
        <f t="shared" si="1"/>
        <v>12</v>
      </c>
      <c r="BI48" s="15">
        <f t="shared" si="2"/>
        <v>25</v>
      </c>
      <c r="BK48" s="39">
        <f t="shared" si="3"/>
        <v>0.52830188679245282</v>
      </c>
      <c r="BL48" s="39">
        <f t="shared" si="4"/>
        <v>0.30188679245283018</v>
      </c>
    </row>
    <row r="49" spans="1:64" x14ac:dyDescent="0.35">
      <c r="A49" s="8"/>
      <c r="B49" s="69" t="s">
        <v>147</v>
      </c>
      <c r="C49" s="70" t="s">
        <v>69</v>
      </c>
      <c r="D49" s="71">
        <v>3</v>
      </c>
      <c r="E49" s="71">
        <v>3</v>
      </c>
      <c r="F49" s="71">
        <v>1</v>
      </c>
      <c r="G49" s="71">
        <v>3</v>
      </c>
      <c r="H49" s="71">
        <v>1</v>
      </c>
      <c r="I49" s="71">
        <v>3</v>
      </c>
      <c r="J49" s="71">
        <v>3</v>
      </c>
      <c r="K49" s="71">
        <v>1</v>
      </c>
      <c r="L49" s="71">
        <v>1</v>
      </c>
      <c r="M49" s="71">
        <v>1</v>
      </c>
      <c r="N49" s="71">
        <v>2</v>
      </c>
      <c r="O49" s="71">
        <v>2</v>
      </c>
      <c r="P49" s="71">
        <v>1</v>
      </c>
      <c r="Q49" s="71">
        <v>2</v>
      </c>
      <c r="R49" s="71">
        <v>3</v>
      </c>
      <c r="S49" s="71">
        <v>3</v>
      </c>
      <c r="T49" s="71">
        <v>3</v>
      </c>
      <c r="U49" s="71">
        <v>3</v>
      </c>
      <c r="V49" s="71">
        <v>3</v>
      </c>
      <c r="W49" s="71">
        <v>3</v>
      </c>
      <c r="X49" s="71">
        <v>1</v>
      </c>
      <c r="Y49" s="71">
        <v>1</v>
      </c>
      <c r="Z49" s="71">
        <v>1</v>
      </c>
      <c r="AA49" s="71">
        <v>1</v>
      </c>
      <c r="AB49" s="71">
        <v>2</v>
      </c>
      <c r="AC49" s="71">
        <v>3</v>
      </c>
      <c r="AD49" s="71">
        <v>1</v>
      </c>
      <c r="AE49" s="71">
        <v>3</v>
      </c>
      <c r="AF49" s="71">
        <v>2</v>
      </c>
      <c r="AG49" s="71">
        <v>3</v>
      </c>
      <c r="AH49" s="71">
        <v>1</v>
      </c>
      <c r="AI49" s="71">
        <v>1</v>
      </c>
      <c r="AJ49" s="71">
        <v>2</v>
      </c>
      <c r="AK49" s="71">
        <v>1</v>
      </c>
      <c r="AL49" s="71">
        <v>2</v>
      </c>
      <c r="AM49" s="71">
        <v>3</v>
      </c>
      <c r="AN49" s="71"/>
      <c r="AO49" s="71">
        <v>1</v>
      </c>
      <c r="AP49" s="71">
        <v>2</v>
      </c>
      <c r="AQ49" s="71">
        <v>3</v>
      </c>
      <c r="AR49" s="72">
        <v>1</v>
      </c>
      <c r="AS49" s="71">
        <v>1</v>
      </c>
      <c r="AT49" s="71">
        <v>1</v>
      </c>
      <c r="AU49" s="71">
        <v>2</v>
      </c>
      <c r="AV49" s="71">
        <v>3</v>
      </c>
      <c r="AW49" s="71">
        <v>3</v>
      </c>
      <c r="AX49" s="71">
        <v>3</v>
      </c>
      <c r="AY49" s="71">
        <v>3</v>
      </c>
      <c r="AZ49" s="71">
        <v>3</v>
      </c>
      <c r="BA49" s="71">
        <v>1</v>
      </c>
      <c r="BB49" s="71">
        <v>1</v>
      </c>
      <c r="BC49" s="71">
        <v>2</v>
      </c>
      <c r="BD49" s="71">
        <v>3</v>
      </c>
      <c r="BE49" s="58">
        <v>3</v>
      </c>
      <c r="BF49" s="8"/>
      <c r="BG49" s="15">
        <f t="shared" si="0"/>
        <v>20</v>
      </c>
      <c r="BH49" s="15">
        <f t="shared" si="1"/>
        <v>10</v>
      </c>
      <c r="BI49" s="15">
        <f t="shared" si="2"/>
        <v>23</v>
      </c>
      <c r="BK49" s="39">
        <f t="shared" si="3"/>
        <v>0.56603773584905659</v>
      </c>
      <c r="BL49" s="39">
        <f t="shared" si="4"/>
        <v>0.37735849056603776</v>
      </c>
    </row>
    <row r="50" spans="1:64" x14ac:dyDescent="0.35">
      <c r="A50" s="8"/>
      <c r="B50" s="69" t="s">
        <v>148</v>
      </c>
      <c r="C50" s="70" t="s">
        <v>71</v>
      </c>
      <c r="D50" s="71">
        <v>3</v>
      </c>
      <c r="E50" s="71">
        <v>3</v>
      </c>
      <c r="F50" s="71">
        <v>1</v>
      </c>
      <c r="G50" s="71">
        <v>3</v>
      </c>
      <c r="H50" s="71">
        <v>1</v>
      </c>
      <c r="I50" s="71">
        <v>3</v>
      </c>
      <c r="J50" s="71">
        <v>1</v>
      </c>
      <c r="K50" s="71">
        <v>1</v>
      </c>
      <c r="L50" s="71">
        <v>3</v>
      </c>
      <c r="M50" s="71">
        <v>1</v>
      </c>
      <c r="N50" s="71">
        <v>2</v>
      </c>
      <c r="O50" s="71">
        <v>3</v>
      </c>
      <c r="P50" s="71">
        <v>1</v>
      </c>
      <c r="Q50" s="71">
        <v>2</v>
      </c>
      <c r="R50" s="71">
        <v>3</v>
      </c>
      <c r="S50" s="71">
        <v>3</v>
      </c>
      <c r="T50" s="71">
        <v>3</v>
      </c>
      <c r="U50" s="71">
        <v>3</v>
      </c>
      <c r="V50" s="71">
        <v>3</v>
      </c>
      <c r="W50" s="71">
        <v>3</v>
      </c>
      <c r="X50" s="71">
        <v>1</v>
      </c>
      <c r="Y50" s="71">
        <v>1</v>
      </c>
      <c r="Z50" s="71">
        <v>1</v>
      </c>
      <c r="AA50" s="71">
        <v>1</v>
      </c>
      <c r="AB50" s="71">
        <v>2</v>
      </c>
      <c r="AC50" s="71">
        <v>3</v>
      </c>
      <c r="AD50" s="71">
        <v>1</v>
      </c>
      <c r="AE50" s="71">
        <v>3</v>
      </c>
      <c r="AF50" s="71">
        <v>2</v>
      </c>
      <c r="AG50" s="71">
        <v>3</v>
      </c>
      <c r="AH50" s="71">
        <v>1</v>
      </c>
      <c r="AI50" s="71">
        <v>2</v>
      </c>
      <c r="AJ50" s="71">
        <v>2</v>
      </c>
      <c r="AK50" s="71">
        <v>3</v>
      </c>
      <c r="AL50" s="71">
        <v>2</v>
      </c>
      <c r="AM50" s="71">
        <v>3</v>
      </c>
      <c r="AN50" s="71">
        <v>1</v>
      </c>
      <c r="AO50" s="71"/>
      <c r="AP50" s="71">
        <v>2</v>
      </c>
      <c r="AQ50" s="71">
        <v>3</v>
      </c>
      <c r="AR50" s="72">
        <v>1</v>
      </c>
      <c r="AS50" s="71">
        <v>1</v>
      </c>
      <c r="AT50" s="71">
        <v>1</v>
      </c>
      <c r="AU50" s="71">
        <v>2</v>
      </c>
      <c r="AV50" s="71">
        <v>3</v>
      </c>
      <c r="AW50" s="71">
        <v>3</v>
      </c>
      <c r="AX50" s="71">
        <v>3</v>
      </c>
      <c r="AY50" s="71">
        <v>3</v>
      </c>
      <c r="AZ50" s="71">
        <v>2</v>
      </c>
      <c r="BA50" s="71">
        <v>1</v>
      </c>
      <c r="BB50" s="71">
        <v>3</v>
      </c>
      <c r="BC50" s="71">
        <v>2</v>
      </c>
      <c r="BD50" s="71">
        <v>3</v>
      </c>
      <c r="BE50" s="58">
        <v>3</v>
      </c>
      <c r="BF50" s="8"/>
      <c r="BG50" s="15">
        <f t="shared" si="0"/>
        <v>17</v>
      </c>
      <c r="BH50" s="15">
        <f t="shared" si="1"/>
        <v>11</v>
      </c>
      <c r="BI50" s="15">
        <f t="shared" si="2"/>
        <v>25</v>
      </c>
      <c r="BK50" s="39">
        <f t="shared" si="3"/>
        <v>0.52830188679245282</v>
      </c>
      <c r="BL50" s="39">
        <f t="shared" si="4"/>
        <v>0.32075471698113206</v>
      </c>
    </row>
    <row r="51" spans="1:64" x14ac:dyDescent="0.35">
      <c r="A51" s="8"/>
      <c r="B51" s="69" t="s">
        <v>149</v>
      </c>
      <c r="C51" s="70" t="s">
        <v>73</v>
      </c>
      <c r="D51" s="71">
        <v>3</v>
      </c>
      <c r="E51" s="71">
        <v>3</v>
      </c>
      <c r="F51" s="71">
        <v>1</v>
      </c>
      <c r="G51" s="71">
        <v>3</v>
      </c>
      <c r="H51" s="71">
        <v>3</v>
      </c>
      <c r="I51" s="71">
        <v>1</v>
      </c>
      <c r="J51" s="71">
        <v>3</v>
      </c>
      <c r="K51" s="71">
        <v>2</v>
      </c>
      <c r="L51" s="71">
        <v>1</v>
      </c>
      <c r="M51" s="71">
        <v>3</v>
      </c>
      <c r="N51" s="71">
        <v>2</v>
      </c>
      <c r="O51" s="71">
        <v>3</v>
      </c>
      <c r="P51" s="71">
        <v>3</v>
      </c>
      <c r="Q51" s="71">
        <v>2</v>
      </c>
      <c r="R51" s="71">
        <v>1</v>
      </c>
      <c r="S51" s="71">
        <v>3</v>
      </c>
      <c r="T51" s="71">
        <v>3</v>
      </c>
      <c r="U51" s="71">
        <v>3</v>
      </c>
      <c r="V51" s="71">
        <v>3</v>
      </c>
      <c r="W51" s="71">
        <v>3</v>
      </c>
      <c r="X51" s="71">
        <v>3</v>
      </c>
      <c r="Y51" s="71">
        <v>2</v>
      </c>
      <c r="Z51" s="71">
        <v>3</v>
      </c>
      <c r="AA51" s="71">
        <v>2</v>
      </c>
      <c r="AB51" s="71">
        <v>1</v>
      </c>
      <c r="AC51" s="71">
        <v>3</v>
      </c>
      <c r="AD51" s="71">
        <v>3</v>
      </c>
      <c r="AE51" s="71">
        <v>3</v>
      </c>
      <c r="AF51" s="71">
        <v>2</v>
      </c>
      <c r="AG51" s="71">
        <v>3</v>
      </c>
      <c r="AH51" s="71">
        <v>2</v>
      </c>
      <c r="AI51" s="71">
        <v>2</v>
      </c>
      <c r="AJ51" s="71">
        <v>1</v>
      </c>
      <c r="AK51" s="71">
        <v>3</v>
      </c>
      <c r="AL51" s="71">
        <v>2</v>
      </c>
      <c r="AM51" s="71">
        <v>3</v>
      </c>
      <c r="AN51" s="71">
        <v>3</v>
      </c>
      <c r="AO51" s="71">
        <v>3</v>
      </c>
      <c r="AP51" s="71"/>
      <c r="AQ51" s="71">
        <v>3</v>
      </c>
      <c r="AR51" s="72">
        <v>1</v>
      </c>
      <c r="AS51" s="71">
        <v>1</v>
      </c>
      <c r="AT51" s="71">
        <v>3</v>
      </c>
      <c r="AU51" s="71">
        <v>2</v>
      </c>
      <c r="AV51" s="71">
        <v>3</v>
      </c>
      <c r="AW51" s="71">
        <v>2</v>
      </c>
      <c r="AX51" s="71">
        <v>3</v>
      </c>
      <c r="AY51" s="71">
        <v>3</v>
      </c>
      <c r="AZ51" s="71">
        <v>1</v>
      </c>
      <c r="BA51" s="71">
        <v>2</v>
      </c>
      <c r="BB51" s="71">
        <v>3</v>
      </c>
      <c r="BC51" s="71">
        <v>1</v>
      </c>
      <c r="BD51" s="71">
        <v>2</v>
      </c>
      <c r="BE51" s="58">
        <v>2</v>
      </c>
      <c r="BF51" s="8"/>
      <c r="BG51" s="15">
        <f t="shared" si="0"/>
        <v>10</v>
      </c>
      <c r="BH51" s="15">
        <f t="shared" si="1"/>
        <v>14</v>
      </c>
      <c r="BI51" s="15">
        <f t="shared" si="2"/>
        <v>29</v>
      </c>
      <c r="BK51" s="39">
        <f t="shared" si="3"/>
        <v>0.45283018867924529</v>
      </c>
      <c r="BL51" s="39">
        <f t="shared" si="4"/>
        <v>0.18867924528301888</v>
      </c>
    </row>
    <row r="52" spans="1:64" x14ac:dyDescent="0.35">
      <c r="A52" s="8"/>
      <c r="B52" s="69" t="s">
        <v>150</v>
      </c>
      <c r="C52" s="70" t="s">
        <v>217</v>
      </c>
      <c r="D52" s="71">
        <v>3</v>
      </c>
      <c r="E52" s="71">
        <v>3</v>
      </c>
      <c r="F52" s="71">
        <v>1</v>
      </c>
      <c r="G52" s="71">
        <v>3</v>
      </c>
      <c r="H52" s="71">
        <v>2</v>
      </c>
      <c r="I52" s="71">
        <v>3</v>
      </c>
      <c r="J52" s="71">
        <v>3</v>
      </c>
      <c r="K52" s="71">
        <v>2</v>
      </c>
      <c r="L52" s="71">
        <v>3</v>
      </c>
      <c r="M52" s="71">
        <v>3</v>
      </c>
      <c r="N52" s="71">
        <v>2</v>
      </c>
      <c r="O52" s="71">
        <v>3</v>
      </c>
      <c r="P52" s="71">
        <v>3</v>
      </c>
      <c r="Q52" s="71">
        <v>2</v>
      </c>
      <c r="R52" s="71">
        <v>3</v>
      </c>
      <c r="S52" s="71">
        <v>2</v>
      </c>
      <c r="T52" s="71">
        <v>3</v>
      </c>
      <c r="U52" s="71">
        <v>3</v>
      </c>
      <c r="V52" s="71">
        <v>3</v>
      </c>
      <c r="W52" s="71">
        <v>3</v>
      </c>
      <c r="X52" s="71">
        <v>3</v>
      </c>
      <c r="Y52" s="71">
        <v>2</v>
      </c>
      <c r="Z52" s="71">
        <v>3</v>
      </c>
      <c r="AA52" s="71">
        <v>2</v>
      </c>
      <c r="AB52" s="71">
        <v>2</v>
      </c>
      <c r="AC52" s="71">
        <v>3</v>
      </c>
      <c r="AD52" s="71">
        <v>3</v>
      </c>
      <c r="AE52" s="71">
        <v>3</v>
      </c>
      <c r="AF52" s="71">
        <v>2</v>
      </c>
      <c r="AG52" s="71">
        <v>2</v>
      </c>
      <c r="AH52" s="71">
        <v>3</v>
      </c>
      <c r="AI52" s="71">
        <v>2</v>
      </c>
      <c r="AJ52" s="71">
        <v>2</v>
      </c>
      <c r="AK52" s="71">
        <v>3</v>
      </c>
      <c r="AL52" s="71">
        <v>2</v>
      </c>
      <c r="AM52" s="71">
        <v>3</v>
      </c>
      <c r="AN52" s="71">
        <v>3</v>
      </c>
      <c r="AO52" s="71">
        <v>3</v>
      </c>
      <c r="AP52" s="71">
        <v>1</v>
      </c>
      <c r="AQ52" s="71"/>
      <c r="AR52" s="72">
        <v>3</v>
      </c>
      <c r="AS52" s="71">
        <v>1</v>
      </c>
      <c r="AT52" s="71">
        <v>3</v>
      </c>
      <c r="AU52" s="71">
        <v>2</v>
      </c>
      <c r="AV52" s="71">
        <v>3</v>
      </c>
      <c r="AW52" s="71">
        <v>3</v>
      </c>
      <c r="AX52" s="71">
        <v>3</v>
      </c>
      <c r="AY52" s="71">
        <v>3</v>
      </c>
      <c r="AZ52" s="71">
        <v>2</v>
      </c>
      <c r="BA52" s="71">
        <v>2</v>
      </c>
      <c r="BB52" s="71">
        <v>3</v>
      </c>
      <c r="BC52" s="71">
        <v>2</v>
      </c>
      <c r="BD52" s="71">
        <v>2</v>
      </c>
      <c r="BE52" s="58">
        <v>2</v>
      </c>
      <c r="BF52" s="8"/>
      <c r="BG52" s="15">
        <f t="shared" si="0"/>
        <v>3</v>
      </c>
      <c r="BH52" s="15">
        <f t="shared" si="1"/>
        <v>19</v>
      </c>
      <c r="BI52" s="15">
        <f t="shared" si="2"/>
        <v>31</v>
      </c>
      <c r="BK52" s="39">
        <f t="shared" si="3"/>
        <v>0.41509433962264153</v>
      </c>
      <c r="BL52" s="39">
        <f t="shared" si="4"/>
        <v>5.6603773584905662E-2</v>
      </c>
    </row>
    <row r="53" spans="1:64" x14ac:dyDescent="0.35">
      <c r="A53" s="8"/>
      <c r="B53" s="69" t="s">
        <v>151</v>
      </c>
      <c r="C53" s="70" t="s">
        <v>76</v>
      </c>
      <c r="D53" s="71">
        <v>3</v>
      </c>
      <c r="E53" s="71">
        <v>3</v>
      </c>
      <c r="F53" s="71">
        <v>1</v>
      </c>
      <c r="G53" s="71">
        <v>3</v>
      </c>
      <c r="H53" s="71">
        <v>1</v>
      </c>
      <c r="I53" s="71">
        <v>3</v>
      </c>
      <c r="J53" s="71">
        <v>3</v>
      </c>
      <c r="K53" s="71">
        <v>1</v>
      </c>
      <c r="L53" s="71">
        <v>1</v>
      </c>
      <c r="M53" s="71">
        <v>1</v>
      </c>
      <c r="N53" s="71">
        <v>2</v>
      </c>
      <c r="O53" s="71">
        <v>2</v>
      </c>
      <c r="P53" s="71">
        <v>1</v>
      </c>
      <c r="Q53" s="71">
        <v>2</v>
      </c>
      <c r="R53" s="71">
        <v>3</v>
      </c>
      <c r="S53" s="71">
        <v>3</v>
      </c>
      <c r="T53" s="71">
        <v>3</v>
      </c>
      <c r="U53" s="71">
        <v>3</v>
      </c>
      <c r="V53" s="71">
        <v>3</v>
      </c>
      <c r="W53" s="71">
        <v>3</v>
      </c>
      <c r="X53" s="71">
        <v>1</v>
      </c>
      <c r="Y53" s="71">
        <v>1</v>
      </c>
      <c r="Z53" s="71">
        <v>1</v>
      </c>
      <c r="AA53" s="71">
        <v>1</v>
      </c>
      <c r="AB53" s="71">
        <v>2</v>
      </c>
      <c r="AC53" s="71">
        <v>3</v>
      </c>
      <c r="AD53" s="71">
        <v>1</v>
      </c>
      <c r="AE53" s="71">
        <v>3</v>
      </c>
      <c r="AF53" s="71">
        <v>2</v>
      </c>
      <c r="AG53" s="71">
        <v>3</v>
      </c>
      <c r="AH53" s="71">
        <v>1</v>
      </c>
      <c r="AI53" s="71">
        <v>1</v>
      </c>
      <c r="AJ53" s="71">
        <v>2</v>
      </c>
      <c r="AK53" s="71">
        <v>1</v>
      </c>
      <c r="AL53" s="71">
        <v>2</v>
      </c>
      <c r="AM53" s="71">
        <v>3</v>
      </c>
      <c r="AN53" s="71">
        <v>1</v>
      </c>
      <c r="AO53" s="71">
        <v>1</v>
      </c>
      <c r="AP53" s="71">
        <v>1</v>
      </c>
      <c r="AQ53" s="71">
        <v>3</v>
      </c>
      <c r="AR53" s="72"/>
      <c r="AS53" s="71">
        <v>1</v>
      </c>
      <c r="AT53" s="71">
        <v>1</v>
      </c>
      <c r="AU53" s="71">
        <v>2</v>
      </c>
      <c r="AV53" s="71">
        <v>3</v>
      </c>
      <c r="AW53" s="71">
        <v>3</v>
      </c>
      <c r="AX53" s="71">
        <v>3</v>
      </c>
      <c r="AY53" s="71">
        <v>3</v>
      </c>
      <c r="AZ53" s="71">
        <v>3</v>
      </c>
      <c r="BA53" s="71">
        <v>1</v>
      </c>
      <c r="BB53" s="71">
        <v>1</v>
      </c>
      <c r="BC53" s="71">
        <v>2</v>
      </c>
      <c r="BD53" s="71">
        <v>3</v>
      </c>
      <c r="BE53" s="58">
        <v>2</v>
      </c>
      <c r="BF53" s="8"/>
      <c r="BG53" s="15">
        <f t="shared" si="0"/>
        <v>21</v>
      </c>
      <c r="BH53" s="15">
        <f t="shared" si="1"/>
        <v>10</v>
      </c>
      <c r="BI53" s="15">
        <f t="shared" si="2"/>
        <v>22</v>
      </c>
      <c r="BK53" s="39">
        <f t="shared" si="3"/>
        <v>0.58490566037735847</v>
      </c>
      <c r="BL53" s="39">
        <f t="shared" si="4"/>
        <v>0.39622641509433965</v>
      </c>
    </row>
    <row r="54" spans="1:64" x14ac:dyDescent="0.35">
      <c r="A54" s="8"/>
      <c r="B54" s="69" t="s">
        <v>152</v>
      </c>
      <c r="C54" s="70" t="s">
        <v>78</v>
      </c>
      <c r="D54" s="71">
        <v>1</v>
      </c>
      <c r="E54" s="71">
        <v>1</v>
      </c>
      <c r="F54" s="71">
        <v>1</v>
      </c>
      <c r="G54" s="71">
        <v>1</v>
      </c>
      <c r="H54" s="71">
        <v>3</v>
      </c>
      <c r="I54" s="71">
        <v>3</v>
      </c>
      <c r="J54" s="71">
        <v>3</v>
      </c>
      <c r="K54" s="71">
        <v>2</v>
      </c>
      <c r="L54" s="71">
        <v>3</v>
      </c>
      <c r="M54" s="71">
        <v>3</v>
      </c>
      <c r="N54" s="71">
        <v>2</v>
      </c>
      <c r="O54" s="71">
        <v>3</v>
      </c>
      <c r="P54" s="71">
        <v>1</v>
      </c>
      <c r="Q54" s="71">
        <v>2</v>
      </c>
      <c r="R54" s="71">
        <v>3</v>
      </c>
      <c r="S54" s="71">
        <v>2</v>
      </c>
      <c r="T54" s="71">
        <v>3</v>
      </c>
      <c r="U54" s="71">
        <v>3</v>
      </c>
      <c r="V54" s="71">
        <v>3</v>
      </c>
      <c r="W54" s="71">
        <v>3</v>
      </c>
      <c r="X54" s="71">
        <v>1</v>
      </c>
      <c r="Y54" s="71">
        <v>2</v>
      </c>
      <c r="Z54" s="71">
        <v>3</v>
      </c>
      <c r="AA54" s="71">
        <v>2</v>
      </c>
      <c r="AB54" s="71">
        <v>1</v>
      </c>
      <c r="AC54" s="71">
        <v>1</v>
      </c>
      <c r="AD54" s="71">
        <v>3</v>
      </c>
      <c r="AE54" s="71">
        <v>3</v>
      </c>
      <c r="AF54" s="71">
        <v>2</v>
      </c>
      <c r="AG54" s="71">
        <v>1</v>
      </c>
      <c r="AH54" s="71">
        <v>3</v>
      </c>
      <c r="AI54" s="71">
        <v>2</v>
      </c>
      <c r="AJ54" s="71">
        <v>1</v>
      </c>
      <c r="AK54" s="71">
        <v>3</v>
      </c>
      <c r="AL54" s="71">
        <v>2</v>
      </c>
      <c r="AM54" s="71">
        <v>1</v>
      </c>
      <c r="AN54" s="71">
        <v>3</v>
      </c>
      <c r="AO54" s="71">
        <v>1</v>
      </c>
      <c r="AP54" s="71">
        <v>1</v>
      </c>
      <c r="AQ54" s="71">
        <v>3</v>
      </c>
      <c r="AR54" s="72">
        <v>1</v>
      </c>
      <c r="AS54" s="71"/>
      <c r="AT54" s="71">
        <v>3</v>
      </c>
      <c r="AU54" s="71">
        <v>2</v>
      </c>
      <c r="AV54" s="71">
        <v>1</v>
      </c>
      <c r="AW54" s="71">
        <v>3</v>
      </c>
      <c r="AX54" s="71">
        <v>3</v>
      </c>
      <c r="AY54" s="71">
        <v>1</v>
      </c>
      <c r="AZ54" s="71">
        <v>1</v>
      </c>
      <c r="BA54" s="71">
        <v>2</v>
      </c>
      <c r="BB54" s="71">
        <v>1</v>
      </c>
      <c r="BC54" s="71">
        <v>1</v>
      </c>
      <c r="BD54" s="71">
        <v>1</v>
      </c>
      <c r="BE54" s="58">
        <v>1</v>
      </c>
      <c r="BF54" s="8"/>
      <c r="BG54" s="15">
        <f t="shared" si="0"/>
        <v>21</v>
      </c>
      <c r="BH54" s="15">
        <f t="shared" si="1"/>
        <v>11</v>
      </c>
      <c r="BI54" s="15">
        <f t="shared" si="2"/>
        <v>21</v>
      </c>
      <c r="BK54" s="39">
        <f t="shared" si="3"/>
        <v>0.60377358490566035</v>
      </c>
      <c r="BL54" s="39">
        <f t="shared" si="4"/>
        <v>0.39622641509433965</v>
      </c>
    </row>
    <row r="55" spans="1:64" x14ac:dyDescent="0.35">
      <c r="A55" s="8"/>
      <c r="B55" s="69" t="s">
        <v>153</v>
      </c>
      <c r="C55" s="70" t="s">
        <v>80</v>
      </c>
      <c r="D55" s="71">
        <v>3</v>
      </c>
      <c r="E55" s="71">
        <v>3</v>
      </c>
      <c r="F55" s="71">
        <v>1</v>
      </c>
      <c r="G55" s="71">
        <v>1</v>
      </c>
      <c r="H55" s="71">
        <v>1</v>
      </c>
      <c r="I55" s="71">
        <v>3</v>
      </c>
      <c r="J55" s="71">
        <v>3</v>
      </c>
      <c r="K55" s="71">
        <v>1</v>
      </c>
      <c r="L55" s="71">
        <v>3</v>
      </c>
      <c r="M55" s="71">
        <v>3</v>
      </c>
      <c r="N55" s="71">
        <v>2</v>
      </c>
      <c r="O55" s="71">
        <v>3</v>
      </c>
      <c r="P55" s="71">
        <v>1</v>
      </c>
      <c r="Q55" s="71">
        <v>2</v>
      </c>
      <c r="R55" s="71">
        <v>3</v>
      </c>
      <c r="S55" s="71">
        <v>3</v>
      </c>
      <c r="T55" s="71">
        <v>3</v>
      </c>
      <c r="U55" s="71">
        <v>3</v>
      </c>
      <c r="V55" s="71">
        <v>3</v>
      </c>
      <c r="W55" s="71">
        <v>3</v>
      </c>
      <c r="X55" s="71">
        <v>1</v>
      </c>
      <c r="Y55" s="71">
        <v>1</v>
      </c>
      <c r="Z55" s="71">
        <v>1</v>
      </c>
      <c r="AA55" s="71">
        <v>1</v>
      </c>
      <c r="AB55" s="71">
        <v>1</v>
      </c>
      <c r="AC55" s="71">
        <v>1</v>
      </c>
      <c r="AD55" s="71">
        <v>1</v>
      </c>
      <c r="AE55" s="71">
        <v>3</v>
      </c>
      <c r="AF55" s="71">
        <v>2</v>
      </c>
      <c r="AG55" s="71">
        <v>2</v>
      </c>
      <c r="AH55" s="71">
        <v>1</v>
      </c>
      <c r="AI55" s="71">
        <v>2</v>
      </c>
      <c r="AJ55" s="71">
        <v>1</v>
      </c>
      <c r="AK55" s="71">
        <v>3</v>
      </c>
      <c r="AL55" s="71">
        <v>2</v>
      </c>
      <c r="AM55" s="71">
        <v>3</v>
      </c>
      <c r="AN55" s="71">
        <v>1</v>
      </c>
      <c r="AO55" s="71">
        <v>1</v>
      </c>
      <c r="AP55" s="71">
        <v>2</v>
      </c>
      <c r="AQ55" s="71">
        <v>3</v>
      </c>
      <c r="AR55" s="72">
        <v>1</v>
      </c>
      <c r="AS55" s="71">
        <v>1</v>
      </c>
      <c r="AT55" s="71"/>
      <c r="AU55" s="71">
        <v>2</v>
      </c>
      <c r="AV55" s="71">
        <v>3</v>
      </c>
      <c r="AW55" s="71">
        <v>3</v>
      </c>
      <c r="AX55" s="71">
        <v>3</v>
      </c>
      <c r="AY55" s="71">
        <v>1</v>
      </c>
      <c r="AZ55" s="71">
        <v>3</v>
      </c>
      <c r="BA55" s="71">
        <v>1</v>
      </c>
      <c r="BB55" s="71">
        <v>3</v>
      </c>
      <c r="BC55" s="71">
        <v>1</v>
      </c>
      <c r="BD55" s="71">
        <v>3</v>
      </c>
      <c r="BE55" s="58">
        <v>3</v>
      </c>
      <c r="BF55" s="8"/>
      <c r="BG55" s="15">
        <f t="shared" si="0"/>
        <v>21</v>
      </c>
      <c r="BH55" s="15">
        <f t="shared" si="1"/>
        <v>8</v>
      </c>
      <c r="BI55" s="15">
        <f t="shared" si="2"/>
        <v>24</v>
      </c>
      <c r="BK55" s="39">
        <f t="shared" si="3"/>
        <v>0.54716981132075471</v>
      </c>
      <c r="BL55" s="39">
        <f t="shared" si="4"/>
        <v>0.39622641509433965</v>
      </c>
    </row>
    <row r="56" spans="1:64" x14ac:dyDescent="0.35">
      <c r="A56" s="8"/>
      <c r="B56" s="69" t="s">
        <v>154</v>
      </c>
      <c r="C56" s="70" t="s">
        <v>82</v>
      </c>
      <c r="D56" s="71">
        <v>3</v>
      </c>
      <c r="E56" s="71">
        <v>3</v>
      </c>
      <c r="F56" s="71">
        <v>1</v>
      </c>
      <c r="G56" s="71">
        <v>3</v>
      </c>
      <c r="H56" s="71">
        <v>2</v>
      </c>
      <c r="I56" s="71">
        <v>3</v>
      </c>
      <c r="J56" s="71">
        <v>3</v>
      </c>
      <c r="K56" s="71">
        <v>2</v>
      </c>
      <c r="L56" s="71">
        <v>3</v>
      </c>
      <c r="M56" s="71">
        <v>3</v>
      </c>
      <c r="N56" s="71">
        <v>2</v>
      </c>
      <c r="O56" s="71">
        <v>3</v>
      </c>
      <c r="P56" s="71">
        <v>3</v>
      </c>
      <c r="Q56" s="71">
        <v>2</v>
      </c>
      <c r="R56" s="71">
        <v>3</v>
      </c>
      <c r="S56" s="71">
        <v>3</v>
      </c>
      <c r="T56" s="71">
        <v>3</v>
      </c>
      <c r="U56" s="71">
        <v>3</v>
      </c>
      <c r="V56" s="71">
        <v>3</v>
      </c>
      <c r="W56" s="71">
        <v>3</v>
      </c>
      <c r="X56" s="71">
        <v>3</v>
      </c>
      <c r="Y56" s="71">
        <v>2</v>
      </c>
      <c r="Z56" s="71">
        <v>3</v>
      </c>
      <c r="AA56" s="71">
        <v>2</v>
      </c>
      <c r="AB56" s="71">
        <v>3</v>
      </c>
      <c r="AC56" s="71">
        <v>3</v>
      </c>
      <c r="AD56" s="71">
        <v>3</v>
      </c>
      <c r="AE56" s="71">
        <v>3</v>
      </c>
      <c r="AF56" s="71">
        <v>2</v>
      </c>
      <c r="AG56" s="71">
        <v>3</v>
      </c>
      <c r="AH56" s="71">
        <v>3</v>
      </c>
      <c r="AI56" s="71">
        <v>2</v>
      </c>
      <c r="AJ56" s="71">
        <v>3</v>
      </c>
      <c r="AK56" s="71">
        <v>3</v>
      </c>
      <c r="AL56" s="71">
        <v>2</v>
      </c>
      <c r="AM56" s="71">
        <v>3</v>
      </c>
      <c r="AN56" s="71">
        <v>3</v>
      </c>
      <c r="AO56" s="71">
        <v>3</v>
      </c>
      <c r="AP56" s="71">
        <v>2</v>
      </c>
      <c r="AQ56" s="71">
        <v>3</v>
      </c>
      <c r="AR56" s="72">
        <v>3</v>
      </c>
      <c r="AS56" s="71">
        <v>1</v>
      </c>
      <c r="AT56" s="71">
        <v>3</v>
      </c>
      <c r="AU56" s="71"/>
      <c r="AV56" s="71">
        <v>3</v>
      </c>
      <c r="AW56" s="71">
        <v>3</v>
      </c>
      <c r="AX56" s="71">
        <v>3</v>
      </c>
      <c r="AY56" s="71">
        <v>3</v>
      </c>
      <c r="AZ56" s="71">
        <v>3</v>
      </c>
      <c r="BA56" s="71">
        <v>2</v>
      </c>
      <c r="BB56" s="71">
        <v>3</v>
      </c>
      <c r="BC56" s="71">
        <v>3</v>
      </c>
      <c r="BD56" s="71">
        <v>3</v>
      </c>
      <c r="BE56" s="58">
        <v>3</v>
      </c>
      <c r="BF56" s="8"/>
      <c r="BG56" s="15">
        <f t="shared" si="0"/>
        <v>2</v>
      </c>
      <c r="BH56" s="15">
        <f t="shared" si="1"/>
        <v>11</v>
      </c>
      <c r="BI56" s="15">
        <f t="shared" si="2"/>
        <v>40</v>
      </c>
      <c r="BK56" s="39">
        <f t="shared" si="3"/>
        <v>0.24528301886792453</v>
      </c>
      <c r="BL56" s="39">
        <f t="shared" si="4"/>
        <v>3.7735849056603772E-2</v>
      </c>
    </row>
    <row r="57" spans="1:64" x14ac:dyDescent="0.35">
      <c r="A57" s="8"/>
      <c r="B57" s="69" t="s">
        <v>155</v>
      </c>
      <c r="C57" s="70" t="s">
        <v>84</v>
      </c>
      <c r="D57" s="71">
        <v>3</v>
      </c>
      <c r="E57" s="71">
        <v>1</v>
      </c>
      <c r="F57" s="71">
        <v>1</v>
      </c>
      <c r="G57" s="71">
        <v>1</v>
      </c>
      <c r="H57" s="71">
        <v>3</v>
      </c>
      <c r="I57" s="71">
        <v>3</v>
      </c>
      <c r="J57" s="71">
        <v>3</v>
      </c>
      <c r="K57" s="71">
        <v>2</v>
      </c>
      <c r="L57" s="71">
        <v>3</v>
      </c>
      <c r="M57" s="71">
        <v>3</v>
      </c>
      <c r="N57" s="71">
        <v>2</v>
      </c>
      <c r="O57" s="71">
        <v>3</v>
      </c>
      <c r="P57" s="71">
        <v>3</v>
      </c>
      <c r="Q57" s="71">
        <v>2</v>
      </c>
      <c r="R57" s="71">
        <v>3</v>
      </c>
      <c r="S57" s="71">
        <v>3</v>
      </c>
      <c r="T57" s="71">
        <v>3</v>
      </c>
      <c r="U57" s="71">
        <v>3</v>
      </c>
      <c r="V57" s="71">
        <v>2</v>
      </c>
      <c r="W57" s="71">
        <v>2</v>
      </c>
      <c r="X57" s="71">
        <v>3</v>
      </c>
      <c r="Y57" s="71">
        <v>2</v>
      </c>
      <c r="Z57" s="71">
        <v>3</v>
      </c>
      <c r="AA57" s="71">
        <v>2</v>
      </c>
      <c r="AB57" s="71">
        <v>1</v>
      </c>
      <c r="AC57" s="71">
        <v>1</v>
      </c>
      <c r="AD57" s="71">
        <v>3</v>
      </c>
      <c r="AE57" s="71">
        <v>3</v>
      </c>
      <c r="AF57" s="71">
        <v>2</v>
      </c>
      <c r="AG57" s="71">
        <v>1</v>
      </c>
      <c r="AH57" s="71">
        <v>3</v>
      </c>
      <c r="AI57" s="71">
        <v>2</v>
      </c>
      <c r="AJ57" s="71">
        <v>1</v>
      </c>
      <c r="AK57" s="71">
        <v>3</v>
      </c>
      <c r="AL57" s="71">
        <v>1</v>
      </c>
      <c r="AM57" s="71">
        <v>1</v>
      </c>
      <c r="AN57" s="71">
        <v>3</v>
      </c>
      <c r="AO57" s="71">
        <v>3</v>
      </c>
      <c r="AP57" s="71">
        <v>2</v>
      </c>
      <c r="AQ57" s="71">
        <v>3</v>
      </c>
      <c r="AR57" s="72">
        <v>1</v>
      </c>
      <c r="AS57" s="71">
        <v>1</v>
      </c>
      <c r="AT57" s="71">
        <v>3</v>
      </c>
      <c r="AU57" s="71">
        <v>2</v>
      </c>
      <c r="AV57" s="71"/>
      <c r="AW57" s="71">
        <v>3</v>
      </c>
      <c r="AX57" s="71">
        <v>3</v>
      </c>
      <c r="AY57" s="71">
        <v>1</v>
      </c>
      <c r="AZ57" s="71">
        <v>1</v>
      </c>
      <c r="BA57" s="71">
        <v>2</v>
      </c>
      <c r="BB57" s="71">
        <v>1</v>
      </c>
      <c r="BC57" s="71">
        <v>2</v>
      </c>
      <c r="BD57" s="71">
        <v>1</v>
      </c>
      <c r="BE57" s="58">
        <v>1</v>
      </c>
      <c r="BF57" s="8"/>
      <c r="BG57" s="15">
        <f t="shared" si="0"/>
        <v>16</v>
      </c>
      <c r="BH57" s="15">
        <f t="shared" si="1"/>
        <v>13</v>
      </c>
      <c r="BI57" s="15">
        <f t="shared" si="2"/>
        <v>24</v>
      </c>
      <c r="BK57" s="39">
        <f t="shared" si="3"/>
        <v>0.54716981132075471</v>
      </c>
      <c r="BL57" s="39">
        <f t="shared" si="4"/>
        <v>0.30188679245283018</v>
      </c>
    </row>
    <row r="58" spans="1:64" x14ac:dyDescent="0.35">
      <c r="A58" s="8"/>
      <c r="B58" s="69" t="s">
        <v>156</v>
      </c>
      <c r="C58" s="70" t="s">
        <v>86</v>
      </c>
      <c r="D58" s="71">
        <v>3</v>
      </c>
      <c r="E58" s="71">
        <v>3</v>
      </c>
      <c r="F58" s="71">
        <v>1</v>
      </c>
      <c r="G58" s="71">
        <v>1</v>
      </c>
      <c r="H58" s="71">
        <v>3</v>
      </c>
      <c r="I58" s="71">
        <v>1</v>
      </c>
      <c r="J58" s="71">
        <v>3</v>
      </c>
      <c r="K58" s="71">
        <v>2</v>
      </c>
      <c r="L58" s="71">
        <v>3</v>
      </c>
      <c r="M58" s="71">
        <v>3</v>
      </c>
      <c r="N58" s="71">
        <v>2</v>
      </c>
      <c r="O58" s="71">
        <v>3</v>
      </c>
      <c r="P58" s="71">
        <v>3</v>
      </c>
      <c r="Q58" s="71">
        <v>2</v>
      </c>
      <c r="R58" s="71">
        <v>3</v>
      </c>
      <c r="S58" s="71">
        <v>2</v>
      </c>
      <c r="T58" s="71">
        <v>3</v>
      </c>
      <c r="U58" s="71">
        <v>3</v>
      </c>
      <c r="V58" s="71">
        <v>3</v>
      </c>
      <c r="W58" s="71">
        <v>3</v>
      </c>
      <c r="X58" s="71">
        <v>3</v>
      </c>
      <c r="Y58" s="71">
        <v>2</v>
      </c>
      <c r="Z58" s="71">
        <v>3</v>
      </c>
      <c r="AA58" s="71">
        <v>2</v>
      </c>
      <c r="AB58" s="71">
        <v>2</v>
      </c>
      <c r="AC58" s="71">
        <v>3</v>
      </c>
      <c r="AD58" s="71">
        <v>3</v>
      </c>
      <c r="AE58" s="71">
        <v>3</v>
      </c>
      <c r="AF58" s="71">
        <v>2</v>
      </c>
      <c r="AG58" s="71">
        <v>3</v>
      </c>
      <c r="AH58" s="71">
        <v>3</v>
      </c>
      <c r="AI58" s="71">
        <v>2</v>
      </c>
      <c r="AJ58" s="71">
        <v>3</v>
      </c>
      <c r="AK58" s="71">
        <v>3</v>
      </c>
      <c r="AL58" s="71">
        <v>2</v>
      </c>
      <c r="AM58" s="71">
        <v>3</v>
      </c>
      <c r="AN58" s="71">
        <v>3</v>
      </c>
      <c r="AO58" s="71">
        <v>3</v>
      </c>
      <c r="AP58" s="71">
        <v>1</v>
      </c>
      <c r="AQ58" s="71">
        <v>3</v>
      </c>
      <c r="AR58" s="72">
        <v>3</v>
      </c>
      <c r="AS58" s="71">
        <v>1</v>
      </c>
      <c r="AT58" s="71">
        <v>3</v>
      </c>
      <c r="AU58" s="71">
        <v>2</v>
      </c>
      <c r="AV58" s="71">
        <v>3</v>
      </c>
      <c r="AW58" s="71"/>
      <c r="AX58" s="71">
        <v>3</v>
      </c>
      <c r="AY58" s="71">
        <v>3</v>
      </c>
      <c r="AZ58" s="71">
        <v>2</v>
      </c>
      <c r="BA58" s="71">
        <v>2</v>
      </c>
      <c r="BB58" s="71">
        <v>3</v>
      </c>
      <c r="BC58" s="71">
        <v>2</v>
      </c>
      <c r="BD58" s="71">
        <v>3</v>
      </c>
      <c r="BE58" s="58">
        <v>3</v>
      </c>
      <c r="BF58" s="8"/>
      <c r="BG58" s="15">
        <f t="shared" si="0"/>
        <v>5</v>
      </c>
      <c r="BH58" s="15">
        <f t="shared" si="1"/>
        <v>14</v>
      </c>
      <c r="BI58" s="15">
        <f t="shared" si="2"/>
        <v>34</v>
      </c>
      <c r="BK58" s="39">
        <f t="shared" si="3"/>
        <v>0.35849056603773582</v>
      </c>
      <c r="BL58" s="39">
        <f t="shared" si="4"/>
        <v>9.4339622641509441E-2</v>
      </c>
    </row>
    <row r="59" spans="1:64" x14ac:dyDescent="0.35">
      <c r="A59" s="8"/>
      <c r="B59" s="69" t="s">
        <v>157</v>
      </c>
      <c r="C59" s="70" t="s">
        <v>88</v>
      </c>
      <c r="D59" s="71">
        <v>3</v>
      </c>
      <c r="E59" s="71">
        <v>3</v>
      </c>
      <c r="F59" s="71">
        <v>1</v>
      </c>
      <c r="G59" s="71">
        <v>3</v>
      </c>
      <c r="H59" s="71">
        <v>3</v>
      </c>
      <c r="I59" s="71">
        <v>3</v>
      </c>
      <c r="J59" s="71">
        <v>3</v>
      </c>
      <c r="K59" s="71">
        <v>2</v>
      </c>
      <c r="L59" s="71">
        <v>3</v>
      </c>
      <c r="M59" s="71">
        <v>3</v>
      </c>
      <c r="N59" s="71">
        <v>2</v>
      </c>
      <c r="O59" s="71">
        <v>3</v>
      </c>
      <c r="P59" s="71">
        <v>3</v>
      </c>
      <c r="Q59" s="71">
        <v>2</v>
      </c>
      <c r="R59" s="71">
        <v>3</v>
      </c>
      <c r="S59" s="71">
        <v>3</v>
      </c>
      <c r="T59" s="71">
        <v>3</v>
      </c>
      <c r="U59" s="71">
        <v>2</v>
      </c>
      <c r="V59" s="71">
        <v>3</v>
      </c>
      <c r="W59" s="71">
        <v>3</v>
      </c>
      <c r="X59" s="71">
        <v>3</v>
      </c>
      <c r="Y59" s="71">
        <v>2</v>
      </c>
      <c r="Z59" s="71">
        <v>3</v>
      </c>
      <c r="AA59" s="71">
        <v>2</v>
      </c>
      <c r="AB59" s="71">
        <v>2</v>
      </c>
      <c r="AC59" s="71">
        <v>3</v>
      </c>
      <c r="AD59" s="71">
        <v>3</v>
      </c>
      <c r="AE59" s="71">
        <v>3</v>
      </c>
      <c r="AF59" s="71">
        <v>2</v>
      </c>
      <c r="AG59" s="71">
        <v>3</v>
      </c>
      <c r="AH59" s="71">
        <v>3</v>
      </c>
      <c r="AI59" s="71">
        <v>2</v>
      </c>
      <c r="AJ59" s="71">
        <v>3</v>
      </c>
      <c r="AK59" s="71">
        <v>3</v>
      </c>
      <c r="AL59" s="71">
        <v>2</v>
      </c>
      <c r="AM59" s="71">
        <v>3</v>
      </c>
      <c r="AN59" s="71">
        <v>3</v>
      </c>
      <c r="AO59" s="71">
        <v>3</v>
      </c>
      <c r="AP59" s="71">
        <v>2</v>
      </c>
      <c r="AQ59" s="71">
        <v>3</v>
      </c>
      <c r="AR59" s="72">
        <v>3</v>
      </c>
      <c r="AS59" s="71">
        <v>1</v>
      </c>
      <c r="AT59" s="71">
        <v>3</v>
      </c>
      <c r="AU59" s="71">
        <v>2</v>
      </c>
      <c r="AV59" s="71">
        <v>3</v>
      </c>
      <c r="AW59" s="71">
        <v>3</v>
      </c>
      <c r="AX59" s="71"/>
      <c r="AY59" s="71">
        <v>3</v>
      </c>
      <c r="AZ59" s="71">
        <v>2</v>
      </c>
      <c r="BA59" s="71">
        <v>2</v>
      </c>
      <c r="BB59" s="71">
        <v>3</v>
      </c>
      <c r="BC59" s="71">
        <v>2</v>
      </c>
      <c r="BD59" s="71">
        <v>3</v>
      </c>
      <c r="BE59" s="58">
        <v>3</v>
      </c>
      <c r="BF59" s="8"/>
      <c r="BG59" s="15">
        <f t="shared" si="0"/>
        <v>2</v>
      </c>
      <c r="BH59" s="15">
        <f t="shared" si="1"/>
        <v>15</v>
      </c>
      <c r="BI59" s="15">
        <f t="shared" si="2"/>
        <v>36</v>
      </c>
      <c r="BK59" s="39">
        <f t="shared" si="3"/>
        <v>0.32075471698113206</v>
      </c>
      <c r="BL59" s="39">
        <f t="shared" si="4"/>
        <v>3.7735849056603772E-2</v>
      </c>
    </row>
    <row r="60" spans="1:64" x14ac:dyDescent="0.35">
      <c r="A60" s="8"/>
      <c r="B60" s="69" t="s">
        <v>158</v>
      </c>
      <c r="C60" s="70" t="s">
        <v>228</v>
      </c>
      <c r="D60" s="71">
        <v>3</v>
      </c>
      <c r="E60" s="71">
        <v>3</v>
      </c>
      <c r="F60" s="71">
        <v>1</v>
      </c>
      <c r="G60" s="71">
        <v>1</v>
      </c>
      <c r="H60" s="71">
        <v>3</v>
      </c>
      <c r="I60" s="71">
        <v>3</v>
      </c>
      <c r="J60" s="71">
        <v>3</v>
      </c>
      <c r="K60" s="71">
        <v>2</v>
      </c>
      <c r="L60" s="71">
        <v>3</v>
      </c>
      <c r="M60" s="71">
        <v>3</v>
      </c>
      <c r="N60" s="71">
        <v>2</v>
      </c>
      <c r="O60" s="71">
        <v>3</v>
      </c>
      <c r="P60" s="71">
        <v>3</v>
      </c>
      <c r="Q60" s="71">
        <v>2</v>
      </c>
      <c r="R60" s="71">
        <v>3</v>
      </c>
      <c r="S60" s="71">
        <v>3</v>
      </c>
      <c r="T60" s="71">
        <v>3</v>
      </c>
      <c r="U60" s="71">
        <v>3</v>
      </c>
      <c r="V60" s="71">
        <v>3</v>
      </c>
      <c r="W60" s="71">
        <v>3</v>
      </c>
      <c r="X60" s="71">
        <v>1</v>
      </c>
      <c r="Y60" s="71">
        <v>1</v>
      </c>
      <c r="Z60" s="71">
        <v>3</v>
      </c>
      <c r="AA60" s="71">
        <v>2</v>
      </c>
      <c r="AB60" s="71">
        <v>1</v>
      </c>
      <c r="AC60" s="71">
        <v>1</v>
      </c>
      <c r="AD60" s="71">
        <v>3</v>
      </c>
      <c r="AE60" s="71">
        <v>3</v>
      </c>
      <c r="AF60" s="71">
        <v>2</v>
      </c>
      <c r="AG60" s="71">
        <v>1</v>
      </c>
      <c r="AH60" s="71">
        <v>3</v>
      </c>
      <c r="AI60" s="71">
        <v>2</v>
      </c>
      <c r="AJ60" s="71">
        <v>1</v>
      </c>
      <c r="AK60" s="71">
        <v>3</v>
      </c>
      <c r="AL60" s="71">
        <v>1</v>
      </c>
      <c r="AM60" s="71">
        <v>1</v>
      </c>
      <c r="AN60" s="71">
        <v>3</v>
      </c>
      <c r="AO60" s="71">
        <v>3</v>
      </c>
      <c r="AP60" s="71">
        <v>2</v>
      </c>
      <c r="AQ60" s="71">
        <v>3</v>
      </c>
      <c r="AR60" s="72">
        <v>1</v>
      </c>
      <c r="AS60" s="71">
        <v>1</v>
      </c>
      <c r="AT60" s="71">
        <v>3</v>
      </c>
      <c r="AU60" s="71">
        <v>2</v>
      </c>
      <c r="AV60" s="71">
        <v>1</v>
      </c>
      <c r="AW60" s="71">
        <v>3</v>
      </c>
      <c r="AX60" s="71">
        <v>3</v>
      </c>
      <c r="AY60" s="71"/>
      <c r="AZ60" s="71">
        <v>1</v>
      </c>
      <c r="BA60" s="71">
        <v>2</v>
      </c>
      <c r="BB60" s="71">
        <v>3</v>
      </c>
      <c r="BC60" s="71">
        <v>1</v>
      </c>
      <c r="BD60" s="71">
        <v>1</v>
      </c>
      <c r="BE60" s="58">
        <v>1</v>
      </c>
      <c r="BF60" s="8"/>
      <c r="BG60" s="15">
        <f t="shared" si="0"/>
        <v>17</v>
      </c>
      <c r="BH60" s="15">
        <f t="shared" si="1"/>
        <v>9</v>
      </c>
      <c r="BI60" s="15">
        <f t="shared" si="2"/>
        <v>27</v>
      </c>
      <c r="BK60" s="39">
        <f t="shared" si="3"/>
        <v>0.49056603773584906</v>
      </c>
      <c r="BL60" s="39">
        <f t="shared" si="4"/>
        <v>0.32075471698113206</v>
      </c>
    </row>
    <row r="61" spans="1:64" x14ac:dyDescent="0.35">
      <c r="A61" s="8"/>
      <c r="B61" s="69" t="s">
        <v>159</v>
      </c>
      <c r="C61" s="70" t="s">
        <v>223</v>
      </c>
      <c r="D61" s="71">
        <v>3</v>
      </c>
      <c r="E61" s="71">
        <v>3</v>
      </c>
      <c r="F61" s="71">
        <v>1</v>
      </c>
      <c r="G61" s="71">
        <v>1</v>
      </c>
      <c r="H61" s="71">
        <v>3</v>
      </c>
      <c r="I61" s="71">
        <v>1</v>
      </c>
      <c r="J61" s="71">
        <v>3</v>
      </c>
      <c r="K61" s="71">
        <v>2</v>
      </c>
      <c r="L61" s="71">
        <v>3</v>
      </c>
      <c r="M61" s="71">
        <v>3</v>
      </c>
      <c r="N61" s="71">
        <v>2</v>
      </c>
      <c r="O61" s="71">
        <v>3</v>
      </c>
      <c r="P61" s="71">
        <v>3</v>
      </c>
      <c r="Q61" s="71">
        <v>2</v>
      </c>
      <c r="R61" s="71">
        <v>2</v>
      </c>
      <c r="S61" s="71">
        <v>3</v>
      </c>
      <c r="T61" s="71">
        <v>3</v>
      </c>
      <c r="U61" s="71">
        <v>3</v>
      </c>
      <c r="V61" s="71">
        <v>3</v>
      </c>
      <c r="W61" s="71">
        <v>3</v>
      </c>
      <c r="X61" s="71">
        <v>1</v>
      </c>
      <c r="Y61" s="71">
        <v>2</v>
      </c>
      <c r="Z61" s="71">
        <v>1</v>
      </c>
      <c r="AA61" s="71">
        <v>2</v>
      </c>
      <c r="AB61" s="71">
        <v>1</v>
      </c>
      <c r="AC61" s="71">
        <v>1</v>
      </c>
      <c r="AD61" s="71">
        <v>3</v>
      </c>
      <c r="AE61" s="71">
        <v>3</v>
      </c>
      <c r="AF61" s="71">
        <v>2</v>
      </c>
      <c r="AG61" s="71">
        <v>1</v>
      </c>
      <c r="AH61" s="71">
        <v>3</v>
      </c>
      <c r="AI61" s="71">
        <v>2</v>
      </c>
      <c r="AJ61" s="71">
        <v>1</v>
      </c>
      <c r="AK61" s="71">
        <v>3</v>
      </c>
      <c r="AL61" s="71">
        <v>1</v>
      </c>
      <c r="AM61" s="71">
        <v>1</v>
      </c>
      <c r="AN61" s="71">
        <v>3</v>
      </c>
      <c r="AO61" s="71">
        <v>3</v>
      </c>
      <c r="AP61" s="71">
        <v>1</v>
      </c>
      <c r="AQ61" s="71">
        <v>3</v>
      </c>
      <c r="AR61" s="72">
        <v>3</v>
      </c>
      <c r="AS61" s="71">
        <v>1</v>
      </c>
      <c r="AT61" s="71">
        <v>3</v>
      </c>
      <c r="AU61" s="71">
        <v>2</v>
      </c>
      <c r="AV61" s="71">
        <v>1</v>
      </c>
      <c r="AW61" s="71">
        <v>2</v>
      </c>
      <c r="AX61" s="71">
        <v>3</v>
      </c>
      <c r="AY61" s="71">
        <v>1</v>
      </c>
      <c r="AZ61" s="71"/>
      <c r="BA61" s="71">
        <v>2</v>
      </c>
      <c r="BB61" s="71">
        <v>3</v>
      </c>
      <c r="BC61" s="71">
        <v>1</v>
      </c>
      <c r="BD61" s="71">
        <v>1</v>
      </c>
      <c r="BE61" s="58">
        <v>1</v>
      </c>
      <c r="BF61" s="8"/>
      <c r="BG61" s="15">
        <f t="shared" si="0"/>
        <v>18</v>
      </c>
      <c r="BH61" s="15">
        <f t="shared" si="1"/>
        <v>11</v>
      </c>
      <c r="BI61" s="15">
        <f t="shared" si="2"/>
        <v>24</v>
      </c>
      <c r="BK61" s="39">
        <f t="shared" si="3"/>
        <v>0.54716981132075471</v>
      </c>
      <c r="BL61" s="39">
        <f t="shared" si="4"/>
        <v>0.33962264150943394</v>
      </c>
    </row>
    <row r="62" spans="1:64" x14ac:dyDescent="0.35">
      <c r="A62" s="8"/>
      <c r="B62" s="69" t="s">
        <v>160</v>
      </c>
      <c r="C62" s="70" t="s">
        <v>92</v>
      </c>
      <c r="D62" s="71">
        <v>3</v>
      </c>
      <c r="E62" s="71">
        <v>3</v>
      </c>
      <c r="F62" s="71">
        <v>1</v>
      </c>
      <c r="G62" s="71">
        <v>3</v>
      </c>
      <c r="H62" s="71">
        <v>1</v>
      </c>
      <c r="I62" s="71">
        <v>3</v>
      </c>
      <c r="J62" s="71">
        <v>3</v>
      </c>
      <c r="K62" s="71">
        <v>1</v>
      </c>
      <c r="L62" s="71">
        <v>3</v>
      </c>
      <c r="M62" s="71">
        <v>1</v>
      </c>
      <c r="N62" s="71">
        <v>2</v>
      </c>
      <c r="O62" s="71">
        <v>2</v>
      </c>
      <c r="P62" s="71">
        <v>1</v>
      </c>
      <c r="Q62" s="71">
        <v>2</v>
      </c>
      <c r="R62" s="71">
        <v>3</v>
      </c>
      <c r="S62" s="71">
        <v>3</v>
      </c>
      <c r="T62" s="71">
        <v>3</v>
      </c>
      <c r="U62" s="71">
        <v>3</v>
      </c>
      <c r="V62" s="71">
        <v>3</v>
      </c>
      <c r="W62" s="71">
        <v>3</v>
      </c>
      <c r="X62" s="71">
        <v>1</v>
      </c>
      <c r="Y62" s="71">
        <v>1</v>
      </c>
      <c r="Z62" s="71">
        <v>1</v>
      </c>
      <c r="AA62" s="71">
        <v>1</v>
      </c>
      <c r="AB62" s="71">
        <v>2</v>
      </c>
      <c r="AC62" s="71">
        <v>3</v>
      </c>
      <c r="AD62" s="71">
        <v>1</v>
      </c>
      <c r="AE62" s="71">
        <v>3</v>
      </c>
      <c r="AF62" s="71">
        <v>2</v>
      </c>
      <c r="AG62" s="71">
        <v>3</v>
      </c>
      <c r="AH62" s="71">
        <v>1</v>
      </c>
      <c r="AI62" s="71">
        <v>2</v>
      </c>
      <c r="AJ62" s="71">
        <v>2</v>
      </c>
      <c r="AK62" s="71">
        <v>3</v>
      </c>
      <c r="AL62" s="71">
        <v>2</v>
      </c>
      <c r="AM62" s="71">
        <v>3</v>
      </c>
      <c r="AN62" s="71">
        <v>1</v>
      </c>
      <c r="AO62" s="71">
        <v>1</v>
      </c>
      <c r="AP62" s="71">
        <v>2</v>
      </c>
      <c r="AQ62" s="71">
        <v>3</v>
      </c>
      <c r="AR62" s="72">
        <v>1</v>
      </c>
      <c r="AS62" s="71">
        <v>1</v>
      </c>
      <c r="AT62" s="71">
        <v>1</v>
      </c>
      <c r="AU62" s="71">
        <v>2</v>
      </c>
      <c r="AV62" s="71">
        <v>3</v>
      </c>
      <c r="AW62" s="71">
        <v>3</v>
      </c>
      <c r="AX62" s="71">
        <v>3</v>
      </c>
      <c r="AY62" s="71">
        <v>3</v>
      </c>
      <c r="AZ62" s="71">
        <v>2</v>
      </c>
      <c r="BA62" s="71"/>
      <c r="BB62" s="71">
        <v>3</v>
      </c>
      <c r="BC62" s="71">
        <v>2</v>
      </c>
      <c r="BD62" s="71">
        <v>3</v>
      </c>
      <c r="BE62" s="58">
        <v>3</v>
      </c>
      <c r="BF62" s="8"/>
      <c r="BG62" s="15">
        <f t="shared" si="0"/>
        <v>16</v>
      </c>
      <c r="BH62" s="15">
        <f t="shared" si="1"/>
        <v>12</v>
      </c>
      <c r="BI62" s="15">
        <f t="shared" si="2"/>
        <v>25</v>
      </c>
      <c r="BK62" s="39">
        <f t="shared" si="3"/>
        <v>0.52830188679245282</v>
      </c>
      <c r="BL62" s="39">
        <f t="shared" si="4"/>
        <v>0.30188679245283018</v>
      </c>
    </row>
    <row r="63" spans="1:64" x14ac:dyDescent="0.35">
      <c r="A63" s="8"/>
      <c r="B63" s="69" t="s">
        <v>161</v>
      </c>
      <c r="C63" s="70" t="s">
        <v>94</v>
      </c>
      <c r="D63" s="71">
        <v>1</v>
      </c>
      <c r="E63" s="71">
        <v>3</v>
      </c>
      <c r="F63" s="71">
        <v>1</v>
      </c>
      <c r="G63" s="71">
        <v>3</v>
      </c>
      <c r="H63" s="71">
        <v>2</v>
      </c>
      <c r="I63" s="71">
        <v>3</v>
      </c>
      <c r="J63" s="71">
        <v>3</v>
      </c>
      <c r="K63" s="71">
        <v>2</v>
      </c>
      <c r="L63" s="71">
        <v>3</v>
      </c>
      <c r="M63" s="71">
        <v>3</v>
      </c>
      <c r="N63" s="71">
        <v>2</v>
      </c>
      <c r="O63" s="71">
        <v>3</v>
      </c>
      <c r="P63" s="71">
        <v>1</v>
      </c>
      <c r="Q63" s="71">
        <v>2</v>
      </c>
      <c r="R63" s="71">
        <v>3</v>
      </c>
      <c r="S63" s="71">
        <v>3</v>
      </c>
      <c r="T63" s="71">
        <v>3</v>
      </c>
      <c r="U63" s="71">
        <v>3</v>
      </c>
      <c r="V63" s="71">
        <v>3</v>
      </c>
      <c r="W63" s="71">
        <v>1</v>
      </c>
      <c r="X63" s="71">
        <v>3</v>
      </c>
      <c r="Y63" s="71">
        <v>2</v>
      </c>
      <c r="Z63" s="71">
        <v>1</v>
      </c>
      <c r="AA63" s="71">
        <v>2</v>
      </c>
      <c r="AB63" s="71">
        <v>2</v>
      </c>
      <c r="AC63" s="71">
        <v>3</v>
      </c>
      <c r="AD63" s="71">
        <v>3</v>
      </c>
      <c r="AE63" s="71">
        <v>1</v>
      </c>
      <c r="AF63" s="71">
        <v>2</v>
      </c>
      <c r="AG63" s="71">
        <v>3</v>
      </c>
      <c r="AH63" s="71">
        <v>1</v>
      </c>
      <c r="AI63" s="71">
        <v>1</v>
      </c>
      <c r="AJ63" s="71">
        <v>1</v>
      </c>
      <c r="AK63" s="71">
        <v>1</v>
      </c>
      <c r="AL63" s="71">
        <v>2</v>
      </c>
      <c r="AM63" s="71">
        <v>3</v>
      </c>
      <c r="AN63" s="71">
        <v>1</v>
      </c>
      <c r="AO63" s="71">
        <v>3</v>
      </c>
      <c r="AP63" s="71">
        <v>2</v>
      </c>
      <c r="AQ63" s="71">
        <v>3</v>
      </c>
      <c r="AR63" s="72">
        <v>1</v>
      </c>
      <c r="AS63" s="71">
        <v>1</v>
      </c>
      <c r="AT63" s="71">
        <v>3</v>
      </c>
      <c r="AU63" s="71">
        <v>2</v>
      </c>
      <c r="AV63" s="71">
        <v>3</v>
      </c>
      <c r="AW63" s="71">
        <v>3</v>
      </c>
      <c r="AX63" s="71">
        <v>3</v>
      </c>
      <c r="AY63" s="71">
        <v>3</v>
      </c>
      <c r="AZ63" s="71">
        <v>2</v>
      </c>
      <c r="BA63" s="71">
        <v>2</v>
      </c>
      <c r="BB63" s="71"/>
      <c r="BC63" s="71">
        <v>2</v>
      </c>
      <c r="BD63" s="71">
        <v>3</v>
      </c>
      <c r="BE63" s="58">
        <v>3</v>
      </c>
      <c r="BF63" s="8"/>
      <c r="BG63" s="15">
        <f t="shared" si="0"/>
        <v>13</v>
      </c>
      <c r="BH63" s="15">
        <f t="shared" si="1"/>
        <v>14</v>
      </c>
      <c r="BI63" s="15">
        <f t="shared" si="2"/>
        <v>26</v>
      </c>
      <c r="BK63" s="39">
        <f t="shared" si="3"/>
        <v>0.50943396226415094</v>
      </c>
      <c r="BL63" s="39">
        <f t="shared" si="4"/>
        <v>0.24528301886792453</v>
      </c>
    </row>
    <row r="64" spans="1:64" x14ac:dyDescent="0.35">
      <c r="A64" s="8"/>
      <c r="B64" s="69" t="s">
        <v>162</v>
      </c>
      <c r="C64" s="70" t="s">
        <v>96</v>
      </c>
      <c r="D64" s="71">
        <v>3</v>
      </c>
      <c r="E64" s="71">
        <v>3</v>
      </c>
      <c r="F64" s="71">
        <v>1</v>
      </c>
      <c r="G64" s="71">
        <v>1</v>
      </c>
      <c r="H64" s="71">
        <v>3</v>
      </c>
      <c r="I64" s="71">
        <v>1</v>
      </c>
      <c r="J64" s="71">
        <v>3</v>
      </c>
      <c r="K64" s="71">
        <v>2</v>
      </c>
      <c r="L64" s="71">
        <v>3</v>
      </c>
      <c r="M64" s="71">
        <v>3</v>
      </c>
      <c r="N64" s="71">
        <v>2</v>
      </c>
      <c r="O64" s="71">
        <v>3</v>
      </c>
      <c r="P64" s="71">
        <v>3</v>
      </c>
      <c r="Q64" s="71">
        <v>2</v>
      </c>
      <c r="R64" s="71">
        <v>3</v>
      </c>
      <c r="S64" s="71">
        <v>3</v>
      </c>
      <c r="T64" s="71">
        <v>3</v>
      </c>
      <c r="U64" s="71">
        <v>1</v>
      </c>
      <c r="V64" s="71">
        <v>3</v>
      </c>
      <c r="W64" s="71">
        <v>3</v>
      </c>
      <c r="X64" s="71">
        <v>1</v>
      </c>
      <c r="Y64" s="71">
        <v>2</v>
      </c>
      <c r="Z64" s="71">
        <v>3</v>
      </c>
      <c r="AA64" s="71">
        <v>2</v>
      </c>
      <c r="AB64" s="71">
        <v>1</v>
      </c>
      <c r="AC64" s="71">
        <v>1</v>
      </c>
      <c r="AD64" s="71">
        <v>3</v>
      </c>
      <c r="AE64" s="71">
        <v>3</v>
      </c>
      <c r="AF64" s="71">
        <v>2</v>
      </c>
      <c r="AG64" s="71">
        <v>1</v>
      </c>
      <c r="AH64" s="71">
        <v>3</v>
      </c>
      <c r="AI64" s="71">
        <v>2</v>
      </c>
      <c r="AJ64" s="71">
        <v>1</v>
      </c>
      <c r="AK64" s="71">
        <v>3</v>
      </c>
      <c r="AL64" s="71">
        <v>2</v>
      </c>
      <c r="AM64" s="71">
        <v>3</v>
      </c>
      <c r="AN64" s="71">
        <v>3</v>
      </c>
      <c r="AO64" s="71">
        <v>3</v>
      </c>
      <c r="AP64" s="71">
        <v>1</v>
      </c>
      <c r="AQ64" s="71">
        <v>3</v>
      </c>
      <c r="AR64" s="72">
        <v>1</v>
      </c>
      <c r="AS64" s="71">
        <v>1</v>
      </c>
      <c r="AT64" s="71">
        <v>3</v>
      </c>
      <c r="AU64" s="71">
        <v>2</v>
      </c>
      <c r="AV64" s="71">
        <v>3</v>
      </c>
      <c r="AW64" s="71">
        <v>2</v>
      </c>
      <c r="AX64" s="71">
        <v>3</v>
      </c>
      <c r="AY64" s="71">
        <v>1</v>
      </c>
      <c r="AZ64" s="71">
        <v>1</v>
      </c>
      <c r="BA64" s="71">
        <v>2</v>
      </c>
      <c r="BB64" s="71">
        <v>3</v>
      </c>
      <c r="BC64" s="71"/>
      <c r="BD64" s="71">
        <v>1</v>
      </c>
      <c r="BE64" s="58">
        <v>1</v>
      </c>
      <c r="BF64" s="8"/>
      <c r="BG64" s="15">
        <f t="shared" si="0"/>
        <v>16</v>
      </c>
      <c r="BH64" s="15">
        <f t="shared" si="1"/>
        <v>11</v>
      </c>
      <c r="BI64" s="15">
        <f t="shared" si="2"/>
        <v>26</v>
      </c>
      <c r="BK64" s="39">
        <f t="shared" si="3"/>
        <v>0.50943396226415094</v>
      </c>
      <c r="BL64" s="39">
        <f t="shared" si="4"/>
        <v>0.30188679245283018</v>
      </c>
    </row>
    <row r="65" spans="1:64" x14ac:dyDescent="0.35">
      <c r="A65" s="8"/>
      <c r="B65" s="69" t="s">
        <v>163</v>
      </c>
      <c r="C65" s="70" t="s">
        <v>99</v>
      </c>
      <c r="D65" s="71">
        <v>3</v>
      </c>
      <c r="E65" s="71">
        <v>3</v>
      </c>
      <c r="F65" s="71">
        <v>1</v>
      </c>
      <c r="G65" s="71">
        <v>1</v>
      </c>
      <c r="H65" s="71">
        <v>3</v>
      </c>
      <c r="I65" s="71">
        <v>3</v>
      </c>
      <c r="J65" s="71">
        <v>3</v>
      </c>
      <c r="K65" s="71">
        <v>2</v>
      </c>
      <c r="L65" s="71">
        <v>3</v>
      </c>
      <c r="M65" s="71">
        <v>3</v>
      </c>
      <c r="N65" s="71">
        <v>2</v>
      </c>
      <c r="O65" s="71">
        <v>3</v>
      </c>
      <c r="P65" s="71">
        <v>3</v>
      </c>
      <c r="Q65" s="71">
        <v>2</v>
      </c>
      <c r="R65" s="71">
        <v>3</v>
      </c>
      <c r="S65" s="71">
        <v>3</v>
      </c>
      <c r="T65" s="71">
        <v>3</v>
      </c>
      <c r="U65" s="71">
        <v>3</v>
      </c>
      <c r="V65" s="71">
        <v>3</v>
      </c>
      <c r="W65" s="71">
        <v>3</v>
      </c>
      <c r="X65" s="71">
        <v>1</v>
      </c>
      <c r="Y65" s="71">
        <v>2</v>
      </c>
      <c r="Z65" s="71">
        <v>3</v>
      </c>
      <c r="AA65" s="71">
        <v>2</v>
      </c>
      <c r="AB65" s="71">
        <v>1</v>
      </c>
      <c r="AC65" s="71">
        <v>1</v>
      </c>
      <c r="AD65" s="71">
        <v>3</v>
      </c>
      <c r="AE65" s="71">
        <v>3</v>
      </c>
      <c r="AF65" s="71">
        <v>2</v>
      </c>
      <c r="AG65" s="71">
        <v>1</v>
      </c>
      <c r="AH65" s="71">
        <v>3</v>
      </c>
      <c r="AI65" s="71">
        <v>2</v>
      </c>
      <c r="AJ65" s="71">
        <v>1</v>
      </c>
      <c r="AK65" s="71">
        <v>3</v>
      </c>
      <c r="AL65" s="71">
        <v>1</v>
      </c>
      <c r="AM65" s="71">
        <v>1</v>
      </c>
      <c r="AN65" s="71">
        <v>3</v>
      </c>
      <c r="AO65" s="71">
        <v>3</v>
      </c>
      <c r="AP65" s="71">
        <v>2</v>
      </c>
      <c r="AQ65" s="71">
        <v>3</v>
      </c>
      <c r="AR65" s="72">
        <v>1</v>
      </c>
      <c r="AS65" s="71">
        <v>1</v>
      </c>
      <c r="AT65" s="71">
        <v>3</v>
      </c>
      <c r="AU65" s="71">
        <v>2</v>
      </c>
      <c r="AV65" s="71">
        <v>1</v>
      </c>
      <c r="AW65" s="71">
        <v>3</v>
      </c>
      <c r="AX65" s="71">
        <v>3</v>
      </c>
      <c r="AY65" s="71">
        <v>1</v>
      </c>
      <c r="AZ65" s="71">
        <v>1</v>
      </c>
      <c r="BA65" s="71">
        <v>2</v>
      </c>
      <c r="BB65" s="71">
        <v>3</v>
      </c>
      <c r="BC65" s="71">
        <v>1</v>
      </c>
      <c r="BD65" s="71"/>
      <c r="BE65" s="58">
        <v>1</v>
      </c>
      <c r="BF65" s="8"/>
      <c r="BG65" s="15">
        <f t="shared" si="0"/>
        <v>16</v>
      </c>
      <c r="BH65" s="15">
        <f t="shared" si="1"/>
        <v>10</v>
      </c>
      <c r="BI65" s="15">
        <f t="shared" si="2"/>
        <v>27</v>
      </c>
      <c r="BK65" s="39">
        <f t="shared" si="3"/>
        <v>0.49056603773584906</v>
      </c>
      <c r="BL65" s="39">
        <f t="shared" si="4"/>
        <v>0.30188679245283018</v>
      </c>
    </row>
    <row r="66" spans="1:64" ht="15" thickBot="1" x14ac:dyDescent="0.4">
      <c r="A66" s="8"/>
      <c r="B66" s="73" t="s">
        <v>164</v>
      </c>
      <c r="C66" s="74" t="s">
        <v>101</v>
      </c>
      <c r="D66" s="71">
        <v>3</v>
      </c>
      <c r="E66" s="71">
        <v>1</v>
      </c>
      <c r="F66" s="71">
        <v>1</v>
      </c>
      <c r="G66" s="71">
        <v>1</v>
      </c>
      <c r="H66" s="71">
        <v>3</v>
      </c>
      <c r="I66" s="71">
        <v>3</v>
      </c>
      <c r="J66" s="71">
        <v>3</v>
      </c>
      <c r="K66" s="71">
        <v>2</v>
      </c>
      <c r="L66" s="71">
        <v>3</v>
      </c>
      <c r="M66" s="71">
        <v>3</v>
      </c>
      <c r="N66" s="71">
        <v>2</v>
      </c>
      <c r="O66" s="71">
        <v>3</v>
      </c>
      <c r="P66" s="71">
        <v>3</v>
      </c>
      <c r="Q66" s="71">
        <v>2</v>
      </c>
      <c r="R66" s="71">
        <v>1</v>
      </c>
      <c r="S66" s="71">
        <v>3</v>
      </c>
      <c r="T66" s="71">
        <v>3</v>
      </c>
      <c r="U66" s="71">
        <v>3</v>
      </c>
      <c r="V66" s="71">
        <v>3</v>
      </c>
      <c r="W66" s="71">
        <v>3</v>
      </c>
      <c r="X66" s="71">
        <v>1</v>
      </c>
      <c r="Y66" s="71">
        <v>2</v>
      </c>
      <c r="Z66" s="71">
        <v>3</v>
      </c>
      <c r="AA66" s="71">
        <v>2</v>
      </c>
      <c r="AB66" s="71">
        <v>1</v>
      </c>
      <c r="AC66" s="71">
        <v>1</v>
      </c>
      <c r="AD66" s="71">
        <v>3</v>
      </c>
      <c r="AE66" s="71">
        <v>3</v>
      </c>
      <c r="AF66" s="71">
        <v>2</v>
      </c>
      <c r="AG66" s="71">
        <v>1</v>
      </c>
      <c r="AH66" s="71">
        <v>3</v>
      </c>
      <c r="AI66" s="71">
        <v>2</v>
      </c>
      <c r="AJ66" s="71">
        <v>1</v>
      </c>
      <c r="AK66" s="71">
        <v>3</v>
      </c>
      <c r="AL66" s="71">
        <v>1</v>
      </c>
      <c r="AM66" s="71">
        <v>1</v>
      </c>
      <c r="AN66" s="71">
        <v>3</v>
      </c>
      <c r="AO66" s="71">
        <v>3</v>
      </c>
      <c r="AP66" s="71">
        <v>2</v>
      </c>
      <c r="AQ66" s="71">
        <v>3</v>
      </c>
      <c r="AR66" s="72">
        <v>1</v>
      </c>
      <c r="AS66" s="71">
        <v>1</v>
      </c>
      <c r="AT66" s="71">
        <v>3</v>
      </c>
      <c r="AU66" s="71">
        <v>2</v>
      </c>
      <c r="AV66" s="71">
        <v>1</v>
      </c>
      <c r="AW66" s="71">
        <v>3</v>
      </c>
      <c r="AX66" s="71">
        <v>3</v>
      </c>
      <c r="AY66" s="71">
        <v>1</v>
      </c>
      <c r="AZ66" s="71">
        <v>2</v>
      </c>
      <c r="BA66" s="71">
        <v>2</v>
      </c>
      <c r="BB66" s="71">
        <v>3</v>
      </c>
      <c r="BC66" s="71">
        <v>1</v>
      </c>
      <c r="BD66" s="71">
        <v>1</v>
      </c>
      <c r="BE66" s="58"/>
      <c r="BF66" s="8"/>
      <c r="BG66" s="15">
        <f t="shared" si="0"/>
        <v>17</v>
      </c>
      <c r="BH66" s="15">
        <f t="shared" si="1"/>
        <v>11</v>
      </c>
      <c r="BI66" s="15">
        <f t="shared" si="2"/>
        <v>25</v>
      </c>
      <c r="BK66" s="39">
        <f t="shared" si="3"/>
        <v>0.52830188679245282</v>
      </c>
      <c r="BL66" s="39">
        <f t="shared" si="4"/>
        <v>0.32075471698113206</v>
      </c>
    </row>
    <row r="67" spans="1:64" x14ac:dyDescent="0.35">
      <c r="A67" s="8"/>
      <c r="B67" s="75"/>
      <c r="C67" s="75" t="s">
        <v>167</v>
      </c>
      <c r="D67" s="76">
        <f t="shared" ref="D67:BE67" si="5">COUNTIF(D$13:D$66,1)</f>
        <v>6</v>
      </c>
      <c r="E67" s="77">
        <f t="shared" si="5"/>
        <v>7</v>
      </c>
      <c r="F67" s="77">
        <f t="shared" si="5"/>
        <v>53</v>
      </c>
      <c r="G67" s="77">
        <f t="shared" si="5"/>
        <v>17</v>
      </c>
      <c r="H67" s="77">
        <f t="shared" si="5"/>
        <v>16</v>
      </c>
      <c r="I67" s="77">
        <f t="shared" si="5"/>
        <v>6</v>
      </c>
      <c r="J67" s="77">
        <f t="shared" si="5"/>
        <v>7</v>
      </c>
      <c r="K67" s="77">
        <f t="shared" si="5"/>
        <v>16</v>
      </c>
      <c r="L67" s="77">
        <f t="shared" si="5"/>
        <v>14</v>
      </c>
      <c r="M67" s="77">
        <f t="shared" si="5"/>
        <v>13</v>
      </c>
      <c r="N67" s="77">
        <f t="shared" si="5"/>
        <v>0</v>
      </c>
      <c r="O67" s="77">
        <f t="shared" si="5"/>
        <v>5</v>
      </c>
      <c r="P67" s="77">
        <f t="shared" si="5"/>
        <v>21</v>
      </c>
      <c r="Q67" s="77">
        <f t="shared" si="5"/>
        <v>0</v>
      </c>
      <c r="R67" s="77">
        <f t="shared" si="5"/>
        <v>4</v>
      </c>
      <c r="S67" s="77">
        <f t="shared" si="5"/>
        <v>0</v>
      </c>
      <c r="T67" s="77">
        <f t="shared" si="5"/>
        <v>0</v>
      </c>
      <c r="U67" s="77">
        <f t="shared" si="5"/>
        <v>1</v>
      </c>
      <c r="V67" s="77">
        <f t="shared" si="5"/>
        <v>2</v>
      </c>
      <c r="W67" s="77">
        <f t="shared" si="5"/>
        <v>8</v>
      </c>
      <c r="X67" s="77">
        <f t="shared" si="5"/>
        <v>28</v>
      </c>
      <c r="Y67" s="77">
        <f t="shared" si="5"/>
        <v>17</v>
      </c>
      <c r="Z67" s="77">
        <f t="shared" si="5"/>
        <v>20</v>
      </c>
      <c r="AA67" s="77">
        <f t="shared" si="5"/>
        <v>14</v>
      </c>
      <c r="AB67" s="77">
        <f t="shared" si="5"/>
        <v>18</v>
      </c>
      <c r="AC67" s="77">
        <f t="shared" si="5"/>
        <v>16</v>
      </c>
      <c r="AD67" s="77">
        <f t="shared" si="5"/>
        <v>14</v>
      </c>
      <c r="AE67" s="77">
        <f t="shared" si="5"/>
        <v>1</v>
      </c>
      <c r="AF67" s="77">
        <f t="shared" si="5"/>
        <v>0</v>
      </c>
      <c r="AG67" s="77">
        <f t="shared" si="5"/>
        <v>14</v>
      </c>
      <c r="AH67" s="77">
        <f t="shared" si="5"/>
        <v>20</v>
      </c>
      <c r="AI67" s="77">
        <f t="shared" si="5"/>
        <v>8</v>
      </c>
      <c r="AJ67" s="77">
        <f t="shared" si="5"/>
        <v>27</v>
      </c>
      <c r="AK67" s="77">
        <f t="shared" si="5"/>
        <v>9</v>
      </c>
      <c r="AL67" s="77">
        <f t="shared" si="5"/>
        <v>9</v>
      </c>
      <c r="AM67" s="77">
        <f t="shared" si="5"/>
        <v>13</v>
      </c>
      <c r="AN67" s="77">
        <f t="shared" si="5"/>
        <v>18</v>
      </c>
      <c r="AO67" s="77">
        <f t="shared" si="5"/>
        <v>17</v>
      </c>
      <c r="AP67" s="77">
        <f t="shared" si="5"/>
        <v>15</v>
      </c>
      <c r="AQ67" s="77">
        <f t="shared" si="5"/>
        <v>7</v>
      </c>
      <c r="AR67" s="77">
        <f t="shared" si="5"/>
        <v>43</v>
      </c>
      <c r="AS67" s="77">
        <f t="shared" si="5"/>
        <v>53</v>
      </c>
      <c r="AT67" s="77">
        <f t="shared" si="5"/>
        <v>15</v>
      </c>
      <c r="AU67" s="77">
        <f t="shared" si="5"/>
        <v>0</v>
      </c>
      <c r="AV67" s="77">
        <f t="shared" si="5"/>
        <v>15</v>
      </c>
      <c r="AW67" s="77">
        <f t="shared" si="5"/>
        <v>0</v>
      </c>
      <c r="AX67" s="77">
        <f t="shared" si="5"/>
        <v>0</v>
      </c>
      <c r="AY67" s="77">
        <f t="shared" si="5"/>
        <v>17</v>
      </c>
      <c r="AZ67" s="77">
        <f t="shared" si="5"/>
        <v>16</v>
      </c>
      <c r="BA67" s="77">
        <f t="shared" si="5"/>
        <v>15</v>
      </c>
      <c r="BB67" s="77">
        <f t="shared" si="5"/>
        <v>22</v>
      </c>
      <c r="BC67" s="77">
        <f t="shared" si="5"/>
        <v>18</v>
      </c>
      <c r="BD67" s="77">
        <f t="shared" si="5"/>
        <v>13</v>
      </c>
      <c r="BE67" s="77">
        <f t="shared" si="5"/>
        <v>17</v>
      </c>
      <c r="BF67" s="8"/>
    </row>
    <row r="68" spans="1:64" x14ac:dyDescent="0.35">
      <c r="A68" s="8"/>
      <c r="B68" s="75"/>
      <c r="C68" s="75" t="s">
        <v>168</v>
      </c>
      <c r="D68" s="78">
        <f t="shared" ref="D68:BE68" si="6">COUNTIF(D$13:D$66,2)</f>
        <v>0</v>
      </c>
      <c r="E68" s="72">
        <f t="shared" si="6"/>
        <v>0</v>
      </c>
      <c r="F68" s="72">
        <f t="shared" si="6"/>
        <v>0</v>
      </c>
      <c r="G68" s="72">
        <f t="shared" si="6"/>
        <v>0</v>
      </c>
      <c r="H68" s="72">
        <f t="shared" si="6"/>
        <v>11</v>
      </c>
      <c r="I68" s="72">
        <f t="shared" si="6"/>
        <v>0</v>
      </c>
      <c r="J68" s="72">
        <f t="shared" si="6"/>
        <v>0</v>
      </c>
      <c r="K68" s="72">
        <f t="shared" si="6"/>
        <v>36</v>
      </c>
      <c r="L68" s="72">
        <f t="shared" si="6"/>
        <v>0</v>
      </c>
      <c r="M68" s="72">
        <f t="shared" si="6"/>
        <v>1</v>
      </c>
      <c r="N68" s="72">
        <f t="shared" si="6"/>
        <v>53</v>
      </c>
      <c r="O68" s="72">
        <f t="shared" si="6"/>
        <v>8</v>
      </c>
      <c r="P68" s="72">
        <f t="shared" si="6"/>
        <v>0</v>
      </c>
      <c r="Q68" s="72">
        <f t="shared" si="6"/>
        <v>53</v>
      </c>
      <c r="R68" s="72">
        <f t="shared" si="6"/>
        <v>3</v>
      </c>
      <c r="S68" s="72">
        <f t="shared" si="6"/>
        <v>5</v>
      </c>
      <c r="T68" s="72">
        <f t="shared" si="6"/>
        <v>0</v>
      </c>
      <c r="U68" s="72">
        <f t="shared" si="6"/>
        <v>1</v>
      </c>
      <c r="V68" s="72">
        <f t="shared" si="6"/>
        <v>1</v>
      </c>
      <c r="W68" s="72">
        <f t="shared" si="6"/>
        <v>1</v>
      </c>
      <c r="X68" s="72">
        <f t="shared" si="6"/>
        <v>0</v>
      </c>
      <c r="Y68" s="72">
        <f t="shared" si="6"/>
        <v>35</v>
      </c>
      <c r="Z68" s="72">
        <f t="shared" si="6"/>
        <v>0</v>
      </c>
      <c r="AA68" s="72">
        <f t="shared" si="6"/>
        <v>39</v>
      </c>
      <c r="AB68" s="72">
        <f t="shared" si="6"/>
        <v>33</v>
      </c>
      <c r="AC68" s="72">
        <f t="shared" si="6"/>
        <v>0</v>
      </c>
      <c r="AD68" s="72">
        <f t="shared" si="6"/>
        <v>0</v>
      </c>
      <c r="AE68" s="72">
        <f t="shared" si="6"/>
        <v>0</v>
      </c>
      <c r="AF68" s="72">
        <f t="shared" si="6"/>
        <v>53</v>
      </c>
      <c r="AG68" s="72">
        <f t="shared" si="6"/>
        <v>12</v>
      </c>
      <c r="AH68" s="72">
        <f t="shared" si="6"/>
        <v>1</v>
      </c>
      <c r="AI68" s="72">
        <f t="shared" si="6"/>
        <v>45</v>
      </c>
      <c r="AJ68" s="72">
        <f t="shared" si="6"/>
        <v>21</v>
      </c>
      <c r="AK68" s="72">
        <f t="shared" si="6"/>
        <v>0</v>
      </c>
      <c r="AL68" s="72">
        <f t="shared" si="6"/>
        <v>44</v>
      </c>
      <c r="AM68" s="72">
        <f t="shared" si="6"/>
        <v>0</v>
      </c>
      <c r="AN68" s="72">
        <f t="shared" si="6"/>
        <v>0</v>
      </c>
      <c r="AO68" s="72">
        <f t="shared" si="6"/>
        <v>1</v>
      </c>
      <c r="AP68" s="72">
        <f t="shared" si="6"/>
        <v>38</v>
      </c>
      <c r="AQ68" s="72">
        <f t="shared" si="6"/>
        <v>0</v>
      </c>
      <c r="AR68" s="72">
        <f t="shared" si="6"/>
        <v>0</v>
      </c>
      <c r="AS68" s="72">
        <f t="shared" si="6"/>
        <v>0</v>
      </c>
      <c r="AT68" s="72">
        <f t="shared" si="6"/>
        <v>1</v>
      </c>
      <c r="AU68" s="72">
        <f t="shared" si="6"/>
        <v>53</v>
      </c>
      <c r="AV68" s="72">
        <f t="shared" si="6"/>
        <v>0</v>
      </c>
      <c r="AW68" s="72">
        <f t="shared" si="6"/>
        <v>5</v>
      </c>
      <c r="AX68" s="72">
        <f t="shared" si="6"/>
        <v>1</v>
      </c>
      <c r="AY68" s="72">
        <f t="shared" si="6"/>
        <v>0</v>
      </c>
      <c r="AZ68" s="72">
        <f t="shared" si="6"/>
        <v>26</v>
      </c>
      <c r="BA68" s="72">
        <f t="shared" si="6"/>
        <v>38</v>
      </c>
      <c r="BB68" s="72">
        <f t="shared" si="6"/>
        <v>0</v>
      </c>
      <c r="BC68" s="72">
        <f t="shared" si="6"/>
        <v>34</v>
      </c>
      <c r="BD68" s="72">
        <f t="shared" si="6"/>
        <v>12</v>
      </c>
      <c r="BE68" s="72">
        <f t="shared" si="6"/>
        <v>10</v>
      </c>
      <c r="BF68" s="8"/>
    </row>
    <row r="69" spans="1:64" x14ac:dyDescent="0.35">
      <c r="A69" s="8"/>
      <c r="B69" s="75"/>
      <c r="C69" s="75" t="s">
        <v>169</v>
      </c>
      <c r="D69" s="78">
        <f t="shared" ref="D69:BE69" si="7">COUNTIF(D$13:D$66,3)</f>
        <v>47</v>
      </c>
      <c r="E69" s="72">
        <f t="shared" si="7"/>
        <v>46</v>
      </c>
      <c r="F69" s="72">
        <f t="shared" si="7"/>
        <v>0</v>
      </c>
      <c r="G69" s="72">
        <f t="shared" si="7"/>
        <v>36</v>
      </c>
      <c r="H69" s="72">
        <f t="shared" si="7"/>
        <v>26</v>
      </c>
      <c r="I69" s="72">
        <f t="shared" si="7"/>
        <v>47</v>
      </c>
      <c r="J69" s="72">
        <f t="shared" si="7"/>
        <v>46</v>
      </c>
      <c r="K69" s="72">
        <f t="shared" si="7"/>
        <v>1</v>
      </c>
      <c r="L69" s="72">
        <f t="shared" si="7"/>
        <v>39</v>
      </c>
      <c r="M69" s="72">
        <f t="shared" si="7"/>
        <v>39</v>
      </c>
      <c r="N69" s="72">
        <f t="shared" si="7"/>
        <v>0</v>
      </c>
      <c r="O69" s="72">
        <f t="shared" si="7"/>
        <v>40</v>
      </c>
      <c r="P69" s="72">
        <f t="shared" si="7"/>
        <v>32</v>
      </c>
      <c r="Q69" s="72">
        <f t="shared" si="7"/>
        <v>0</v>
      </c>
      <c r="R69" s="72">
        <f t="shared" si="7"/>
        <v>46</v>
      </c>
      <c r="S69" s="72">
        <f t="shared" si="7"/>
        <v>48</v>
      </c>
      <c r="T69" s="72">
        <f t="shared" si="7"/>
        <v>53</v>
      </c>
      <c r="U69" s="72">
        <f t="shared" si="7"/>
        <v>51</v>
      </c>
      <c r="V69" s="72">
        <f t="shared" si="7"/>
        <v>50</v>
      </c>
      <c r="W69" s="72">
        <f t="shared" si="7"/>
        <v>44</v>
      </c>
      <c r="X69" s="72">
        <f t="shared" si="7"/>
        <v>25</v>
      </c>
      <c r="Y69" s="72">
        <f t="shared" si="7"/>
        <v>1</v>
      </c>
      <c r="Z69" s="72">
        <f t="shared" si="7"/>
        <v>33</v>
      </c>
      <c r="AA69" s="72">
        <f t="shared" si="7"/>
        <v>0</v>
      </c>
      <c r="AB69" s="72">
        <f t="shared" si="7"/>
        <v>2</v>
      </c>
      <c r="AC69" s="72">
        <f t="shared" si="7"/>
        <v>37</v>
      </c>
      <c r="AD69" s="72">
        <f t="shared" si="7"/>
        <v>39</v>
      </c>
      <c r="AE69" s="72">
        <f t="shared" si="7"/>
        <v>52</v>
      </c>
      <c r="AF69" s="72">
        <f t="shared" si="7"/>
        <v>0</v>
      </c>
      <c r="AG69" s="72">
        <f t="shared" si="7"/>
        <v>27</v>
      </c>
      <c r="AH69" s="72">
        <f t="shared" si="7"/>
        <v>32</v>
      </c>
      <c r="AI69" s="72">
        <f t="shared" si="7"/>
        <v>0</v>
      </c>
      <c r="AJ69" s="72">
        <f t="shared" si="7"/>
        <v>5</v>
      </c>
      <c r="AK69" s="72">
        <f t="shared" si="7"/>
        <v>44</v>
      </c>
      <c r="AL69" s="72">
        <f t="shared" si="7"/>
        <v>0</v>
      </c>
      <c r="AM69" s="72">
        <f t="shared" si="7"/>
        <v>40</v>
      </c>
      <c r="AN69" s="72">
        <f t="shared" si="7"/>
        <v>35</v>
      </c>
      <c r="AO69" s="72">
        <f t="shared" si="7"/>
        <v>35</v>
      </c>
      <c r="AP69" s="72">
        <f t="shared" si="7"/>
        <v>0</v>
      </c>
      <c r="AQ69" s="72">
        <f t="shared" si="7"/>
        <v>46</v>
      </c>
      <c r="AR69" s="72">
        <f t="shared" si="7"/>
        <v>10</v>
      </c>
      <c r="AS69" s="72">
        <f t="shared" si="7"/>
        <v>0</v>
      </c>
      <c r="AT69" s="72">
        <f t="shared" si="7"/>
        <v>37</v>
      </c>
      <c r="AU69" s="72">
        <f t="shared" si="7"/>
        <v>0</v>
      </c>
      <c r="AV69" s="72">
        <f t="shared" si="7"/>
        <v>38</v>
      </c>
      <c r="AW69" s="72">
        <f t="shared" si="7"/>
        <v>48</v>
      </c>
      <c r="AX69" s="72">
        <f t="shared" si="7"/>
        <v>52</v>
      </c>
      <c r="AY69" s="72">
        <f t="shared" si="7"/>
        <v>36</v>
      </c>
      <c r="AZ69" s="72">
        <f t="shared" si="7"/>
        <v>11</v>
      </c>
      <c r="BA69" s="72">
        <f t="shared" si="7"/>
        <v>0</v>
      </c>
      <c r="BB69" s="72">
        <f t="shared" si="7"/>
        <v>31</v>
      </c>
      <c r="BC69" s="72">
        <f t="shared" si="7"/>
        <v>1</v>
      </c>
      <c r="BD69" s="72">
        <f t="shared" si="7"/>
        <v>28</v>
      </c>
      <c r="BE69" s="72">
        <f t="shared" si="7"/>
        <v>26</v>
      </c>
      <c r="BF69" s="8"/>
    </row>
    <row r="70" spans="1:64" ht="15" thickBot="1" x14ac:dyDescent="0.4">
      <c r="A70" s="8"/>
      <c r="B70" s="79"/>
      <c r="C70" s="79" t="s">
        <v>170</v>
      </c>
      <c r="D70" s="80">
        <f>SUM(D67:D69)</f>
        <v>53</v>
      </c>
      <c r="E70" s="81">
        <f t="shared" ref="E70:BE70" si="8">SUM(E67:E69)</f>
        <v>53</v>
      </c>
      <c r="F70" s="81">
        <f t="shared" si="8"/>
        <v>53</v>
      </c>
      <c r="G70" s="81">
        <f t="shared" si="8"/>
        <v>53</v>
      </c>
      <c r="H70" s="81">
        <f t="shared" si="8"/>
        <v>53</v>
      </c>
      <c r="I70" s="81">
        <f t="shared" si="8"/>
        <v>53</v>
      </c>
      <c r="J70" s="81">
        <f t="shared" si="8"/>
        <v>53</v>
      </c>
      <c r="K70" s="81">
        <f t="shared" si="8"/>
        <v>53</v>
      </c>
      <c r="L70" s="81">
        <f t="shared" si="8"/>
        <v>53</v>
      </c>
      <c r="M70" s="81">
        <f t="shared" si="8"/>
        <v>53</v>
      </c>
      <c r="N70" s="81">
        <f t="shared" si="8"/>
        <v>53</v>
      </c>
      <c r="O70" s="81">
        <f t="shared" si="8"/>
        <v>53</v>
      </c>
      <c r="P70" s="81">
        <f t="shared" si="8"/>
        <v>53</v>
      </c>
      <c r="Q70" s="81">
        <f t="shared" si="8"/>
        <v>53</v>
      </c>
      <c r="R70" s="81">
        <f t="shared" si="8"/>
        <v>53</v>
      </c>
      <c r="S70" s="81">
        <f t="shared" si="8"/>
        <v>53</v>
      </c>
      <c r="T70" s="81">
        <f t="shared" si="8"/>
        <v>53</v>
      </c>
      <c r="U70" s="81">
        <f t="shared" si="8"/>
        <v>53</v>
      </c>
      <c r="V70" s="81">
        <f t="shared" si="8"/>
        <v>53</v>
      </c>
      <c r="W70" s="81">
        <f t="shared" si="8"/>
        <v>53</v>
      </c>
      <c r="X70" s="81">
        <f t="shared" si="8"/>
        <v>53</v>
      </c>
      <c r="Y70" s="81">
        <f t="shared" si="8"/>
        <v>53</v>
      </c>
      <c r="Z70" s="81">
        <f t="shared" si="8"/>
        <v>53</v>
      </c>
      <c r="AA70" s="81">
        <f t="shared" si="8"/>
        <v>53</v>
      </c>
      <c r="AB70" s="81">
        <f t="shared" si="8"/>
        <v>53</v>
      </c>
      <c r="AC70" s="81">
        <f t="shared" si="8"/>
        <v>53</v>
      </c>
      <c r="AD70" s="81">
        <f t="shared" si="8"/>
        <v>53</v>
      </c>
      <c r="AE70" s="81">
        <f t="shared" si="8"/>
        <v>53</v>
      </c>
      <c r="AF70" s="81">
        <f t="shared" si="8"/>
        <v>53</v>
      </c>
      <c r="AG70" s="81">
        <f t="shared" si="8"/>
        <v>53</v>
      </c>
      <c r="AH70" s="81">
        <f t="shared" si="8"/>
        <v>53</v>
      </c>
      <c r="AI70" s="81">
        <f t="shared" si="8"/>
        <v>53</v>
      </c>
      <c r="AJ70" s="81">
        <f t="shared" si="8"/>
        <v>53</v>
      </c>
      <c r="AK70" s="81">
        <f t="shared" si="8"/>
        <v>53</v>
      </c>
      <c r="AL70" s="81">
        <f t="shared" si="8"/>
        <v>53</v>
      </c>
      <c r="AM70" s="81">
        <f t="shared" si="8"/>
        <v>53</v>
      </c>
      <c r="AN70" s="81">
        <f t="shared" si="8"/>
        <v>53</v>
      </c>
      <c r="AO70" s="81">
        <f t="shared" si="8"/>
        <v>53</v>
      </c>
      <c r="AP70" s="81">
        <f t="shared" si="8"/>
        <v>53</v>
      </c>
      <c r="AQ70" s="81">
        <f t="shared" si="8"/>
        <v>53</v>
      </c>
      <c r="AR70" s="81">
        <f t="shared" si="8"/>
        <v>53</v>
      </c>
      <c r="AS70" s="81">
        <f t="shared" si="8"/>
        <v>53</v>
      </c>
      <c r="AT70" s="81">
        <f t="shared" si="8"/>
        <v>53</v>
      </c>
      <c r="AU70" s="81">
        <f t="shared" si="8"/>
        <v>53</v>
      </c>
      <c r="AV70" s="81">
        <f t="shared" si="8"/>
        <v>53</v>
      </c>
      <c r="AW70" s="81">
        <f t="shared" si="8"/>
        <v>53</v>
      </c>
      <c r="AX70" s="81">
        <f t="shared" si="8"/>
        <v>53</v>
      </c>
      <c r="AY70" s="81">
        <f t="shared" si="8"/>
        <v>53</v>
      </c>
      <c r="AZ70" s="81">
        <f t="shared" si="8"/>
        <v>53</v>
      </c>
      <c r="BA70" s="81">
        <f t="shared" si="8"/>
        <v>53</v>
      </c>
      <c r="BB70" s="81">
        <f t="shared" si="8"/>
        <v>53</v>
      </c>
      <c r="BC70" s="81">
        <f t="shared" si="8"/>
        <v>53</v>
      </c>
      <c r="BD70" s="81">
        <f t="shared" si="8"/>
        <v>53</v>
      </c>
      <c r="BE70" s="81">
        <f t="shared" si="8"/>
        <v>53</v>
      </c>
      <c r="BF70" s="8"/>
    </row>
    <row r="71" spans="1:64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14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</row>
    <row r="72" spans="1:64" s="49" customFormat="1" ht="236.5" x14ac:dyDescent="0.35">
      <c r="C72" s="49" t="s">
        <v>171</v>
      </c>
      <c r="F72" s="50" t="s">
        <v>172</v>
      </c>
      <c r="P72" s="49" t="s">
        <v>173</v>
      </c>
      <c r="S72" s="49" t="s">
        <v>174</v>
      </c>
      <c r="V72" s="49" t="s">
        <v>175</v>
      </c>
      <c r="W72" s="49" t="s">
        <v>176</v>
      </c>
      <c r="AB72" s="49" t="s">
        <v>177</v>
      </c>
      <c r="AC72" s="49" t="s">
        <v>178</v>
      </c>
      <c r="AO72" s="49" t="s">
        <v>179</v>
      </c>
      <c r="AP72" s="49" t="s">
        <v>180</v>
      </c>
      <c r="AQ72" s="49" t="s">
        <v>181</v>
      </c>
      <c r="AR72" s="51"/>
      <c r="BC72" s="49" t="s">
        <v>182</v>
      </c>
      <c r="BD72" s="49" t="s">
        <v>183</v>
      </c>
      <c r="BE72" s="49" t="s">
        <v>184</v>
      </c>
    </row>
    <row r="73" spans="1:64" s="49" customFormat="1" ht="75.5" x14ac:dyDescent="0.35">
      <c r="C73" s="49" t="s">
        <v>185</v>
      </c>
      <c r="F73" s="50"/>
      <c r="AR73" s="51"/>
      <c r="AW73" s="52" t="s">
        <v>186</v>
      </c>
    </row>
  </sheetData>
  <mergeCells count="6">
    <mergeCell ref="D2:BE2"/>
    <mergeCell ref="B8:B10"/>
    <mergeCell ref="C8:C10"/>
    <mergeCell ref="D8:J8"/>
    <mergeCell ref="D9:J9"/>
    <mergeCell ref="D10:J10"/>
  </mergeCells>
  <conditionalFormatting sqref="D13:BE66">
    <cfRule type="cellIs" dxfId="187" priority="13" operator="equal">
      <formula>0</formula>
    </cfRule>
    <cfRule type="cellIs" dxfId="186" priority="14" operator="equal">
      <formula>3</formula>
    </cfRule>
    <cfRule type="cellIs" dxfId="185" priority="15" operator="equal">
      <formula>2</formula>
    </cfRule>
    <cfRule type="cellIs" dxfId="184" priority="16" operator="equal">
      <formula>1</formula>
    </cfRule>
  </conditionalFormatting>
  <conditionalFormatting sqref="K8">
    <cfRule type="cellIs" dxfId="183" priority="9" operator="equal">
      <formula>" "</formula>
    </cfRule>
    <cfRule type="cellIs" dxfId="182" priority="10" operator="equal">
      <formula>3</formula>
    </cfRule>
    <cfRule type="cellIs" dxfId="181" priority="11" operator="equal">
      <formula>2</formula>
    </cfRule>
    <cfRule type="cellIs" dxfId="180" priority="12" operator="equal">
      <formula>1</formula>
    </cfRule>
  </conditionalFormatting>
  <conditionalFormatting sqref="K9">
    <cfRule type="cellIs" dxfId="179" priority="5" operator="equal">
      <formula>" "</formula>
    </cfRule>
    <cfRule type="cellIs" dxfId="178" priority="6" operator="equal">
      <formula>3</formula>
    </cfRule>
    <cfRule type="cellIs" dxfId="177" priority="7" operator="equal">
      <formula>2</formula>
    </cfRule>
    <cfRule type="cellIs" dxfId="176" priority="8" operator="equal">
      <formula>1</formula>
    </cfRule>
  </conditionalFormatting>
  <conditionalFormatting sqref="K10">
    <cfRule type="cellIs" dxfId="175" priority="1" operator="equal">
      <formula>" "</formula>
    </cfRule>
    <cfRule type="cellIs" dxfId="174" priority="2" operator="equal">
      <formula>3</formula>
    </cfRule>
    <cfRule type="cellIs" dxfId="173" priority="3" operator="equal">
      <formula>2</formula>
    </cfRule>
    <cfRule type="cellIs" dxfId="172" priority="4" operator="equal">
      <formula>1</formula>
    </cfRule>
  </conditionalFormatting>
  <hyperlinks>
    <hyperlink ref="F72" r:id="rId1" display="http://www.evisa.gouv.bj/fr/" xr:uid="{00000000-0004-0000-0200-000000000000}"/>
    <hyperlink ref="AW73" r:id="rId2" xr:uid="{00000000-0004-0000-0200-000001000000}"/>
  </hyperlinks>
  <pageMargins left="0.7" right="0.7" top="0.75" bottom="0.75" header="0.3" footer="0.3"/>
  <pageSetup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61"/>
  <sheetViews>
    <sheetView zoomScale="60" zoomScaleNormal="60" workbookViewId="0">
      <selection activeCell="W35" sqref="W35"/>
    </sheetView>
  </sheetViews>
  <sheetFormatPr defaultColWidth="8.7265625" defaultRowHeight="14.5" x14ac:dyDescent="0.35"/>
  <cols>
    <col min="3" max="3" width="16" style="89" customWidth="1"/>
    <col min="4" max="4" width="15.54296875" style="90" customWidth="1"/>
    <col min="5" max="5" width="15.54296875" style="91" customWidth="1"/>
    <col min="6" max="6" width="15.54296875" style="90" customWidth="1"/>
    <col min="7" max="7" width="15.54296875" style="91" customWidth="1"/>
    <col min="8" max="8" width="15.54296875" style="90" customWidth="1"/>
    <col min="9" max="9" width="15.54296875" style="91" customWidth="1"/>
  </cols>
  <sheetData>
    <row r="2" spans="2:12" ht="26" x14ac:dyDescent="0.35">
      <c r="B2" t="s">
        <v>224</v>
      </c>
      <c r="C2" s="82" t="s">
        <v>1</v>
      </c>
      <c r="D2" s="83" t="s">
        <v>187</v>
      </c>
      <c r="E2" s="84" t="s">
        <v>188</v>
      </c>
      <c r="F2" s="83" t="s">
        <v>189</v>
      </c>
      <c r="G2" s="84" t="s">
        <v>188</v>
      </c>
      <c r="H2" s="83" t="s">
        <v>190</v>
      </c>
      <c r="I2" s="84" t="s">
        <v>188</v>
      </c>
    </row>
    <row r="3" spans="2:12" x14ac:dyDescent="0.35">
      <c r="C3" s="36" t="s">
        <v>4</v>
      </c>
      <c r="D3" s="85">
        <f>INDEX('Africa 2018'!$D$67:$BE$67,MATCH('Score Africa 2018'!C3,'Africa 2018'!$D$12:$BE$12,0))</f>
        <v>6</v>
      </c>
      <c r="E3" s="86">
        <f t="shared" ref="E3:E56" si="0">(D3-MIN(D$3:D$56))/(MAX(D$3:D$56)-MIN(D$3:D$56))</f>
        <v>0.11320754716981132</v>
      </c>
      <c r="F3" s="85">
        <f>INDEX('Africa 2018'!$D$68:$BE$68,MATCH('Score Africa 2018'!C3,'Africa 2018'!$D$12:$BE$12,0))</f>
        <v>0</v>
      </c>
      <c r="G3" s="86">
        <f t="shared" ref="G3:G56" si="1">(F3-MIN(F$3:F$56))/(MAX(F$3:F$56)-MIN(F$3:F$56))</f>
        <v>0</v>
      </c>
      <c r="H3" s="85">
        <f>INDEX('Africa 2018'!$D$69:$BE$69,MATCH('Score Africa 2018'!C3,'Africa 2018'!$D$12:$BE$12,0))</f>
        <v>47</v>
      </c>
      <c r="I3" s="86">
        <f t="shared" ref="I3:I56" si="2">1 - (H3-MIN(H$3:H$56))/(MAX(H$3:H$56)-MIN(H$3:H$56))</f>
        <v>0.1132075471698113</v>
      </c>
      <c r="L3" s="87"/>
    </row>
    <row r="4" spans="2:12" x14ac:dyDescent="0.35">
      <c r="C4" s="36" t="s">
        <v>6</v>
      </c>
      <c r="D4" s="88">
        <f>INDEX('Africa 2018'!$D$67:$BE$67,MATCH('Score Africa 2018'!C4,'Africa 2018'!$D$12:$BE$12,0))</f>
        <v>7</v>
      </c>
      <c r="E4" s="86">
        <f t="shared" si="0"/>
        <v>0.13207547169811321</v>
      </c>
      <c r="F4" s="88">
        <f>INDEX('Africa 2018'!$D$68:$BE$68,MATCH('Score Africa 2018'!C4,'Africa 2018'!$D$12:$BE$12,0))</f>
        <v>0</v>
      </c>
      <c r="G4" s="86">
        <f t="shared" si="1"/>
        <v>0</v>
      </c>
      <c r="H4" s="85">
        <f>INDEX('Africa 2018'!$D$69:$BE$69,MATCH('Score Africa 2018'!C4,'Africa 2018'!$D$12:$BE$12,0))</f>
        <v>46</v>
      </c>
      <c r="I4" s="86">
        <f t="shared" si="2"/>
        <v>0.13207547169811318</v>
      </c>
      <c r="L4" s="87"/>
    </row>
    <row r="5" spans="2:12" x14ac:dyDescent="0.35">
      <c r="B5" t="s">
        <v>225</v>
      </c>
      <c r="C5" s="36" t="s">
        <v>8</v>
      </c>
      <c r="D5" s="88">
        <f>INDEX('Africa 2018'!$D$67:$BE$67,MATCH('Score Africa 2018'!C5,'Africa 2018'!$D$12:$BE$12,0))</f>
        <v>53</v>
      </c>
      <c r="E5" s="86">
        <f t="shared" si="0"/>
        <v>1</v>
      </c>
      <c r="F5" s="88">
        <v>53</v>
      </c>
      <c r="G5" s="86">
        <f t="shared" si="1"/>
        <v>1</v>
      </c>
      <c r="H5" s="88">
        <f>INDEX('Africa 2018'!$D$69:$BE$69,MATCH('Score Africa 2018'!C5,'Africa 2018'!$D$12:$BE$12,0))</f>
        <v>0</v>
      </c>
      <c r="I5" s="86">
        <f t="shared" si="2"/>
        <v>1</v>
      </c>
      <c r="L5" s="87"/>
    </row>
    <row r="6" spans="2:12" x14ac:dyDescent="0.35">
      <c r="C6" s="36" t="s">
        <v>10</v>
      </c>
      <c r="D6" s="88">
        <f>INDEX('Africa 2018'!$D$67:$BE$67,MATCH('Score Africa 2018'!C6,'Africa 2018'!$D$12:$BE$12,0))</f>
        <v>17</v>
      </c>
      <c r="E6" s="86">
        <f t="shared" si="0"/>
        <v>0.32075471698113206</v>
      </c>
      <c r="F6" s="88">
        <f>INDEX('Africa 2018'!$D$68:$BE$68,MATCH('Score Africa 2018'!C6,'Africa 2018'!$D$12:$BE$12,0))</f>
        <v>0</v>
      </c>
      <c r="G6" s="86">
        <f t="shared" si="1"/>
        <v>0</v>
      </c>
      <c r="H6" s="88">
        <f>INDEX('Africa 2018'!$D$69:$BE$69,MATCH('Score Africa 2018'!C6,'Africa 2018'!$D$12:$BE$12,0))</f>
        <v>36</v>
      </c>
      <c r="I6" s="86">
        <f t="shared" si="2"/>
        <v>0.32075471698113212</v>
      </c>
      <c r="L6" s="87"/>
    </row>
    <row r="7" spans="2:12" x14ac:dyDescent="0.35">
      <c r="C7" s="36" t="s">
        <v>12</v>
      </c>
      <c r="D7" s="88">
        <f>INDEX('Africa 2018'!$D$67:$BE$67,MATCH('Score Africa 2018'!C7,'Africa 2018'!$D$12:$BE$12,0))</f>
        <v>16</v>
      </c>
      <c r="E7" s="86">
        <f t="shared" si="0"/>
        <v>0.30188679245283018</v>
      </c>
      <c r="F7" s="88">
        <f>INDEX('Africa 2018'!$D$68:$BE$68,MATCH('Score Africa 2018'!C7,'Africa 2018'!$D$12:$BE$12,0))</f>
        <v>11</v>
      </c>
      <c r="G7" s="86">
        <f t="shared" si="1"/>
        <v>0.20754716981132076</v>
      </c>
      <c r="H7" s="88">
        <f>INDEX('Africa 2018'!$D$69:$BE$69,MATCH('Score Africa 2018'!C7,'Africa 2018'!$D$12:$BE$12,0))</f>
        <v>26</v>
      </c>
      <c r="I7" s="86">
        <f t="shared" si="2"/>
        <v>0.50943396226415094</v>
      </c>
      <c r="L7" s="87"/>
    </row>
    <row r="8" spans="2:12" x14ac:dyDescent="0.35">
      <c r="C8" s="36" t="s">
        <v>14</v>
      </c>
      <c r="D8" s="88">
        <f>INDEX('Africa 2018'!$D$67:$BE$67,MATCH('Score Africa 2018'!C8,'Africa 2018'!$D$12:$BE$12,0))</f>
        <v>6</v>
      </c>
      <c r="E8" s="86">
        <f t="shared" si="0"/>
        <v>0.11320754716981132</v>
      </c>
      <c r="F8" s="88">
        <f>INDEX('Africa 2018'!$D$68:$BE$68,MATCH('Score Africa 2018'!C8,'Africa 2018'!$D$12:$BE$12,0))</f>
        <v>0</v>
      </c>
      <c r="G8" s="86">
        <f t="shared" si="1"/>
        <v>0</v>
      </c>
      <c r="H8" s="88">
        <f>INDEX('Africa 2018'!$D$69:$BE$69,MATCH('Score Africa 2018'!C8,'Africa 2018'!$D$12:$BE$12,0))</f>
        <v>47</v>
      </c>
      <c r="I8" s="86">
        <f t="shared" si="2"/>
        <v>0.1132075471698113</v>
      </c>
      <c r="L8" s="87"/>
    </row>
    <row r="9" spans="2:12" x14ac:dyDescent="0.35">
      <c r="C9" s="36" t="s">
        <v>16</v>
      </c>
      <c r="D9" s="88">
        <f>INDEX('Africa 2018'!$D$67:$BE$67,MATCH('Score Africa 2018'!C9,'Africa 2018'!$D$12:$BE$12,0))</f>
        <v>7</v>
      </c>
      <c r="E9" s="86">
        <f t="shared" si="0"/>
        <v>0.13207547169811321</v>
      </c>
      <c r="F9" s="88">
        <f>INDEX('Africa 2018'!$D$68:$BE$68,MATCH('Score Africa 2018'!C9,'Africa 2018'!$D$12:$BE$12,0))</f>
        <v>0</v>
      </c>
      <c r="G9" s="86">
        <f t="shared" si="1"/>
        <v>0</v>
      </c>
      <c r="H9" s="88">
        <f>INDEX('Africa 2018'!$D$69:$BE$69,MATCH('Score Africa 2018'!C9,'Africa 2018'!$D$12:$BE$12,0))</f>
        <v>46</v>
      </c>
      <c r="I9" s="86">
        <f t="shared" si="2"/>
        <v>0.13207547169811318</v>
      </c>
      <c r="L9" s="87"/>
    </row>
    <row r="10" spans="2:12" x14ac:dyDescent="0.35">
      <c r="C10" s="36" t="s">
        <v>220</v>
      </c>
      <c r="D10" s="88">
        <f>INDEX('Africa 2018'!$D$67:$BE$67,MATCH('Score Africa 2018'!C10,'Africa 2018'!$D$12:$BE$12,0))</f>
        <v>16</v>
      </c>
      <c r="E10" s="86">
        <f t="shared" si="0"/>
        <v>0.30188679245283018</v>
      </c>
      <c r="F10" s="88">
        <f>INDEX('Africa 2018'!$D$68:$BE$68,MATCH('Score Africa 2018'!C10,'Africa 2018'!$D$12:$BE$12,0))</f>
        <v>36</v>
      </c>
      <c r="G10" s="86">
        <f t="shared" si="1"/>
        <v>0.67924528301886788</v>
      </c>
      <c r="H10" s="88">
        <f>INDEX('Africa 2018'!$D$69:$BE$69,MATCH('Score Africa 2018'!C10,'Africa 2018'!$D$12:$BE$12,0))</f>
        <v>1</v>
      </c>
      <c r="I10" s="86">
        <f t="shared" si="2"/>
        <v>0.98113207547169812</v>
      </c>
      <c r="L10" s="87"/>
    </row>
    <row r="11" spans="2:12" x14ac:dyDescent="0.35">
      <c r="C11" s="36" t="s">
        <v>216</v>
      </c>
      <c r="D11" s="88">
        <f>INDEX('Africa 2018'!$D$67:$BE$67,MATCH('Score Africa 2018'!C11,'Africa 2018'!$D$12:$BE$12,0))</f>
        <v>14</v>
      </c>
      <c r="E11" s="86">
        <f t="shared" si="0"/>
        <v>0.26415094339622641</v>
      </c>
      <c r="F11" s="88">
        <f>INDEX('Africa 2018'!$D$68:$BE$68,MATCH('Score Africa 2018'!C11,'Africa 2018'!$D$12:$BE$12,0))</f>
        <v>0</v>
      </c>
      <c r="G11" s="86">
        <f t="shared" si="1"/>
        <v>0</v>
      </c>
      <c r="H11" s="88">
        <f>INDEX('Africa 2018'!$D$69:$BE$69,MATCH('Score Africa 2018'!C11,'Africa 2018'!$D$12:$BE$12,0))</f>
        <v>39</v>
      </c>
      <c r="I11" s="86">
        <f t="shared" si="2"/>
        <v>0.26415094339622647</v>
      </c>
      <c r="L11" s="87"/>
    </row>
    <row r="12" spans="2:12" x14ac:dyDescent="0.35">
      <c r="C12" s="36" t="s">
        <v>20</v>
      </c>
      <c r="D12" s="88">
        <f>INDEX('Africa 2018'!$D$67:$BE$67,MATCH('Score Africa 2018'!C12,'Africa 2018'!$D$12:$BE$12,0))</f>
        <v>13</v>
      </c>
      <c r="E12" s="86">
        <f t="shared" si="0"/>
        <v>0.24528301886792453</v>
      </c>
      <c r="F12" s="88">
        <f>INDEX('Africa 2018'!$D$68:$BE$68,MATCH('Score Africa 2018'!C12,'Africa 2018'!$D$12:$BE$12,0))</f>
        <v>1</v>
      </c>
      <c r="G12" s="86">
        <f t="shared" si="1"/>
        <v>1.8867924528301886E-2</v>
      </c>
      <c r="H12" s="88">
        <f>INDEX('Africa 2018'!$D$69:$BE$69,MATCH('Score Africa 2018'!C12,'Africa 2018'!$D$12:$BE$12,0))</f>
        <v>39</v>
      </c>
      <c r="I12" s="86">
        <f t="shared" si="2"/>
        <v>0.26415094339622647</v>
      </c>
      <c r="L12" s="87"/>
    </row>
    <row r="13" spans="2:12" x14ac:dyDescent="0.35">
      <c r="C13" s="36" t="s">
        <v>22</v>
      </c>
      <c r="D13" s="88">
        <f>INDEX('Africa 2018'!$D$67:$BE$67,MATCH('Score Africa 2018'!C13,'Africa 2018'!$D$12:$BE$12,0))</f>
        <v>0</v>
      </c>
      <c r="E13" s="86">
        <f t="shared" si="0"/>
        <v>0</v>
      </c>
      <c r="F13" s="88">
        <f>INDEX('Africa 2018'!$D$68:$BE$68,MATCH('Score Africa 2018'!C13,'Africa 2018'!$D$12:$BE$12,0))</f>
        <v>53</v>
      </c>
      <c r="G13" s="86">
        <f t="shared" si="1"/>
        <v>1</v>
      </c>
      <c r="H13" s="88">
        <f>INDEX('Africa 2018'!$D$69:$BE$69,MATCH('Score Africa 2018'!C13,'Africa 2018'!$D$12:$BE$12,0))</f>
        <v>0</v>
      </c>
      <c r="I13" s="86">
        <f t="shared" si="2"/>
        <v>1</v>
      </c>
      <c r="L13" s="87"/>
    </row>
    <row r="14" spans="2:12" x14ac:dyDescent="0.35">
      <c r="C14" s="36" t="s">
        <v>222</v>
      </c>
      <c r="D14" s="88">
        <f>INDEX('Africa 2018'!$D$67:$BE$67,MATCH('Score Africa 2018'!C14,'Africa 2018'!$D$12:$BE$12,0))</f>
        <v>5</v>
      </c>
      <c r="E14" s="86">
        <f t="shared" si="0"/>
        <v>9.4339622641509441E-2</v>
      </c>
      <c r="F14" s="88">
        <f>INDEX('Africa 2018'!$D$68:$BE$68,MATCH('Score Africa 2018'!C14,'Africa 2018'!$D$12:$BE$12,0))</f>
        <v>8</v>
      </c>
      <c r="G14" s="86">
        <f t="shared" si="1"/>
        <v>0.15094339622641509</v>
      </c>
      <c r="H14" s="88">
        <f>INDEX('Africa 2018'!$D$69:$BE$69,MATCH('Score Africa 2018'!C14,'Africa 2018'!$D$12:$BE$12,0))</f>
        <v>40</v>
      </c>
      <c r="I14" s="86">
        <f t="shared" si="2"/>
        <v>0.24528301886792447</v>
      </c>
      <c r="L14" s="87"/>
    </row>
    <row r="15" spans="2:12" x14ac:dyDescent="0.35">
      <c r="C15" s="36" t="s">
        <v>219</v>
      </c>
      <c r="D15" s="88">
        <f>INDEX('Africa 2018'!$D$67:$BE$67,MATCH('Score Africa 2018'!C15,'Africa 2018'!$D$12:$BE$12,0))</f>
        <v>21</v>
      </c>
      <c r="E15" s="86">
        <f t="shared" si="0"/>
        <v>0.39622641509433965</v>
      </c>
      <c r="F15" s="88">
        <f>INDEX('Africa 2018'!$D$68:$BE$68,MATCH('Score Africa 2018'!C15,'Africa 2018'!$D$12:$BE$12,0))</f>
        <v>0</v>
      </c>
      <c r="G15" s="86">
        <f t="shared" si="1"/>
        <v>0</v>
      </c>
      <c r="H15" s="88">
        <f>INDEX('Africa 2018'!$D$69:$BE$69,MATCH('Score Africa 2018'!C15,'Africa 2018'!$D$12:$BE$12,0))</f>
        <v>32</v>
      </c>
      <c r="I15" s="86">
        <f t="shared" si="2"/>
        <v>0.39622641509433965</v>
      </c>
      <c r="L15" s="87"/>
    </row>
    <row r="16" spans="2:12" x14ac:dyDescent="0.35">
      <c r="C16" s="36" t="s">
        <v>26</v>
      </c>
      <c r="D16" s="88">
        <f>INDEX('Africa 2018'!$D$67:$BE$67,MATCH('Score Africa 2018'!C16,'Africa 2018'!$D$12:$BE$12,0))</f>
        <v>0</v>
      </c>
      <c r="E16" s="86">
        <f t="shared" si="0"/>
        <v>0</v>
      </c>
      <c r="F16" s="88">
        <f>INDEX('Africa 2018'!$D$68:$BE$68,MATCH('Score Africa 2018'!C16,'Africa 2018'!$D$12:$BE$12,0))</f>
        <v>53</v>
      </c>
      <c r="G16" s="86">
        <f t="shared" si="1"/>
        <v>1</v>
      </c>
      <c r="H16" s="88">
        <f>INDEX('Africa 2018'!$D$69:$BE$69,MATCH('Score Africa 2018'!C16,'Africa 2018'!$D$12:$BE$12,0))</f>
        <v>0</v>
      </c>
      <c r="I16" s="86">
        <f t="shared" si="2"/>
        <v>1</v>
      </c>
      <c r="L16" s="87"/>
    </row>
    <row r="17" spans="3:12" x14ac:dyDescent="0.35">
      <c r="C17" s="36" t="s">
        <v>221</v>
      </c>
      <c r="D17" s="88">
        <f>INDEX('Africa 2018'!$D$67:$BE$67,MATCH('Score Africa 2018'!C17,'Africa 2018'!$D$12:$BE$12,0))</f>
        <v>4</v>
      </c>
      <c r="E17" s="86">
        <f t="shared" si="0"/>
        <v>7.5471698113207544E-2</v>
      </c>
      <c r="F17" s="88">
        <f>INDEX('Africa 2018'!$D$68:$BE$68,MATCH('Score Africa 2018'!C17,'Africa 2018'!$D$12:$BE$12,0))</f>
        <v>3</v>
      </c>
      <c r="G17" s="86">
        <f t="shared" si="1"/>
        <v>5.6603773584905662E-2</v>
      </c>
      <c r="H17" s="88">
        <f>INDEX('Africa 2018'!$D$69:$BE$69,MATCH('Score Africa 2018'!C17,'Africa 2018'!$D$12:$BE$12,0))</f>
        <v>46</v>
      </c>
      <c r="I17" s="86">
        <f t="shared" si="2"/>
        <v>0.13207547169811318</v>
      </c>
      <c r="L17" s="87"/>
    </row>
    <row r="18" spans="3:12" x14ac:dyDescent="0.35">
      <c r="C18" s="36" t="s">
        <v>29</v>
      </c>
      <c r="D18" s="88">
        <f>INDEX('Africa 2018'!$D$67:$BE$67,MATCH('Score Africa 2018'!C18,'Africa 2018'!$D$12:$BE$12,0))</f>
        <v>0</v>
      </c>
      <c r="E18" s="86">
        <f t="shared" si="0"/>
        <v>0</v>
      </c>
      <c r="F18" s="88">
        <f>INDEX('Africa 2018'!$D$68:$BE$68,MATCH('Score Africa 2018'!C18,'Africa 2018'!$D$12:$BE$12,0))</f>
        <v>5</v>
      </c>
      <c r="G18" s="86">
        <f t="shared" si="1"/>
        <v>9.4339622641509441E-2</v>
      </c>
      <c r="H18" s="88">
        <f>INDEX('Africa 2018'!$D$69:$BE$69,MATCH('Score Africa 2018'!C18,'Africa 2018'!$D$12:$BE$12,0))</f>
        <v>48</v>
      </c>
      <c r="I18" s="86">
        <f t="shared" si="2"/>
        <v>9.4339622641509413E-2</v>
      </c>
      <c r="L18" s="87"/>
    </row>
    <row r="19" spans="3:12" x14ac:dyDescent="0.35">
      <c r="C19" s="36" t="s">
        <v>31</v>
      </c>
      <c r="D19" s="88">
        <f>INDEX('Africa 2018'!$D$67:$BE$67,MATCH('Score Africa 2018'!C19,'Africa 2018'!$D$12:$BE$12,0))</f>
        <v>0</v>
      </c>
      <c r="E19" s="86">
        <f t="shared" si="0"/>
        <v>0</v>
      </c>
      <c r="F19" s="88">
        <f>INDEX('Africa 2018'!$D$68:$BE$68,MATCH('Score Africa 2018'!C19,'Africa 2018'!$D$12:$BE$12,0))</f>
        <v>0</v>
      </c>
      <c r="G19" s="86">
        <f t="shared" si="1"/>
        <v>0</v>
      </c>
      <c r="H19" s="88">
        <f>INDEX('Africa 2018'!$D$69:$BE$69,MATCH('Score Africa 2018'!C19,'Africa 2018'!$D$12:$BE$12,0))</f>
        <v>53</v>
      </c>
      <c r="I19" s="86">
        <f t="shared" si="2"/>
        <v>0</v>
      </c>
      <c r="L19" s="87"/>
    </row>
    <row r="20" spans="3:12" x14ac:dyDescent="0.35">
      <c r="C20" s="36" t="s">
        <v>33</v>
      </c>
      <c r="D20" s="88">
        <f>INDEX('Africa 2018'!$D$67:$BE$67,MATCH('Score Africa 2018'!C20,'Africa 2018'!$D$12:$BE$12,0))</f>
        <v>1</v>
      </c>
      <c r="E20" s="86">
        <f t="shared" si="0"/>
        <v>1.8867924528301886E-2</v>
      </c>
      <c r="F20" s="88">
        <f>INDEX('Africa 2018'!$D$68:$BE$68,MATCH('Score Africa 2018'!C20,'Africa 2018'!$D$12:$BE$12,0))</f>
        <v>1</v>
      </c>
      <c r="G20" s="86">
        <f t="shared" si="1"/>
        <v>1.8867924528301886E-2</v>
      </c>
      <c r="H20" s="88">
        <f>INDEX('Africa 2018'!$D$69:$BE$69,MATCH('Score Africa 2018'!C20,'Africa 2018'!$D$12:$BE$12,0))</f>
        <v>51</v>
      </c>
      <c r="I20" s="86">
        <f t="shared" si="2"/>
        <v>3.7735849056603765E-2</v>
      </c>
      <c r="L20" s="87"/>
    </row>
    <row r="21" spans="3:12" x14ac:dyDescent="0.35">
      <c r="C21" s="36" t="s">
        <v>35</v>
      </c>
      <c r="D21" s="88">
        <f>INDEX('Africa 2018'!$D$67:$BE$67,MATCH('Score Africa 2018'!C21,'Africa 2018'!$D$12:$BE$12,0))</f>
        <v>2</v>
      </c>
      <c r="E21" s="86">
        <f t="shared" si="0"/>
        <v>3.7735849056603772E-2</v>
      </c>
      <c r="F21" s="88">
        <f>INDEX('Africa 2018'!$D$68:$BE$68,MATCH('Score Africa 2018'!C21,'Africa 2018'!$D$12:$BE$12,0))</f>
        <v>1</v>
      </c>
      <c r="G21" s="86">
        <f t="shared" si="1"/>
        <v>1.8867924528301886E-2</v>
      </c>
      <c r="H21" s="88">
        <f>INDEX('Africa 2018'!$D$69:$BE$69,MATCH('Score Africa 2018'!C21,'Africa 2018'!$D$12:$BE$12,0))</f>
        <v>50</v>
      </c>
      <c r="I21" s="86">
        <f t="shared" si="2"/>
        <v>5.6603773584905648E-2</v>
      </c>
      <c r="L21" s="87"/>
    </row>
    <row r="22" spans="3:12" x14ac:dyDescent="0.35">
      <c r="C22" s="36" t="s">
        <v>37</v>
      </c>
      <c r="D22" s="88">
        <f>INDEX('Africa 2018'!$D$67:$BE$67,MATCH('Score Africa 2018'!C22,'Africa 2018'!$D$12:$BE$12,0))</f>
        <v>8</v>
      </c>
      <c r="E22" s="86">
        <f t="shared" si="0"/>
        <v>0.15094339622641509</v>
      </c>
      <c r="F22" s="88">
        <f>INDEX('Africa 2018'!$D$68:$BE$68,MATCH('Score Africa 2018'!C22,'Africa 2018'!$D$12:$BE$12,0))</f>
        <v>1</v>
      </c>
      <c r="G22" s="86">
        <f t="shared" si="1"/>
        <v>1.8867924528301886E-2</v>
      </c>
      <c r="H22" s="88">
        <f>INDEX('Africa 2018'!$D$69:$BE$69,MATCH('Score Africa 2018'!C22,'Africa 2018'!$D$12:$BE$12,0))</f>
        <v>44</v>
      </c>
      <c r="I22" s="86">
        <f t="shared" si="2"/>
        <v>0.16981132075471694</v>
      </c>
      <c r="L22" s="87"/>
    </row>
    <row r="23" spans="3:12" x14ac:dyDescent="0.35">
      <c r="C23" s="36" t="s">
        <v>215</v>
      </c>
      <c r="D23" s="88">
        <f>INDEX('Africa 2018'!$D$67:$BE$67,MATCH('Score Africa 2018'!C23,'Africa 2018'!$D$12:$BE$12,0))</f>
        <v>28</v>
      </c>
      <c r="E23" s="86">
        <f t="shared" si="0"/>
        <v>0.52830188679245282</v>
      </c>
      <c r="F23" s="88">
        <f>INDEX('Africa 2018'!$D$68:$BE$68,MATCH('Score Africa 2018'!C23,'Africa 2018'!$D$12:$BE$12,0))</f>
        <v>0</v>
      </c>
      <c r="G23" s="86">
        <f t="shared" si="1"/>
        <v>0</v>
      </c>
      <c r="H23" s="88">
        <f>INDEX('Africa 2018'!$D$69:$BE$69,MATCH('Score Africa 2018'!C23,'Africa 2018'!$D$12:$BE$12,0))</f>
        <v>25</v>
      </c>
      <c r="I23" s="86">
        <f t="shared" si="2"/>
        <v>0.52830188679245282</v>
      </c>
      <c r="L23" s="87"/>
    </row>
    <row r="24" spans="3:12" x14ac:dyDescent="0.35">
      <c r="C24" s="36" t="s">
        <v>40</v>
      </c>
      <c r="D24" s="88">
        <f>INDEX('Africa 2018'!$D$67:$BE$67,MATCH('Score Africa 2018'!C24,'Africa 2018'!$D$12:$BE$12,0))</f>
        <v>17</v>
      </c>
      <c r="E24" s="86">
        <f t="shared" si="0"/>
        <v>0.32075471698113206</v>
      </c>
      <c r="F24" s="88">
        <f>INDEX('Africa 2018'!$D$68:$BE$68,MATCH('Score Africa 2018'!C24,'Africa 2018'!$D$12:$BE$12,0))</f>
        <v>35</v>
      </c>
      <c r="G24" s="86">
        <f t="shared" si="1"/>
        <v>0.660377358490566</v>
      </c>
      <c r="H24" s="88">
        <f>INDEX('Africa 2018'!$D$69:$BE$69,MATCH('Score Africa 2018'!C24,'Africa 2018'!$D$12:$BE$12,0))</f>
        <v>1</v>
      </c>
      <c r="I24" s="86">
        <f t="shared" si="2"/>
        <v>0.98113207547169812</v>
      </c>
      <c r="L24" s="87"/>
    </row>
    <row r="25" spans="3:12" x14ac:dyDescent="0.35">
      <c r="C25" s="36" t="s">
        <v>42</v>
      </c>
      <c r="D25" s="88">
        <f>INDEX('Africa 2018'!$D$67:$BE$67,MATCH('Score Africa 2018'!C25,'Africa 2018'!$D$12:$BE$12,0))</f>
        <v>20</v>
      </c>
      <c r="E25" s="86">
        <f t="shared" si="0"/>
        <v>0.37735849056603776</v>
      </c>
      <c r="F25" s="88">
        <f>INDEX('Africa 2018'!$D$68:$BE$68,MATCH('Score Africa 2018'!C25,'Africa 2018'!$D$12:$BE$12,0))</f>
        <v>0</v>
      </c>
      <c r="G25" s="86">
        <f t="shared" si="1"/>
        <v>0</v>
      </c>
      <c r="H25" s="88">
        <f>INDEX('Africa 2018'!$D$69:$BE$69,MATCH('Score Africa 2018'!C25,'Africa 2018'!$D$12:$BE$12,0))</f>
        <v>33</v>
      </c>
      <c r="I25" s="86">
        <f t="shared" si="2"/>
        <v>0.37735849056603776</v>
      </c>
      <c r="L25" s="87"/>
    </row>
    <row r="26" spans="3:12" x14ac:dyDescent="0.35">
      <c r="C26" s="36" t="s">
        <v>218</v>
      </c>
      <c r="D26" s="88">
        <f>INDEX('Africa 2018'!$D$67:$BE$67,MATCH('Score Africa 2018'!C26,'Africa 2018'!$D$12:$BE$12,0))</f>
        <v>14</v>
      </c>
      <c r="E26" s="86">
        <f t="shared" si="0"/>
        <v>0.26415094339622641</v>
      </c>
      <c r="F26" s="88">
        <f>INDEX('Africa 2018'!$D$68:$BE$68,MATCH('Score Africa 2018'!C26,'Africa 2018'!$D$12:$BE$12,0))</f>
        <v>39</v>
      </c>
      <c r="G26" s="86">
        <f t="shared" si="1"/>
        <v>0.73584905660377353</v>
      </c>
      <c r="H26" s="88">
        <f>INDEX('Africa 2018'!$D$69:$BE$69,MATCH('Score Africa 2018'!C26,'Africa 2018'!$D$12:$BE$12,0))</f>
        <v>0</v>
      </c>
      <c r="I26" s="86">
        <f t="shared" si="2"/>
        <v>1</v>
      </c>
      <c r="L26" s="87"/>
    </row>
    <row r="27" spans="3:12" x14ac:dyDescent="0.35">
      <c r="C27" s="36" t="s">
        <v>45</v>
      </c>
      <c r="D27" s="88">
        <f>INDEX('Africa 2018'!$D$67:$BE$67,MATCH('Score Africa 2018'!C27,'Africa 2018'!$D$12:$BE$12,0))</f>
        <v>18</v>
      </c>
      <c r="E27" s="86">
        <f t="shared" si="0"/>
        <v>0.33962264150943394</v>
      </c>
      <c r="F27" s="88">
        <f>INDEX('Africa 2018'!$D$68:$BE$68,MATCH('Score Africa 2018'!C27,'Africa 2018'!$D$12:$BE$12,0))</f>
        <v>33</v>
      </c>
      <c r="G27" s="86">
        <f t="shared" si="1"/>
        <v>0.62264150943396224</v>
      </c>
      <c r="H27" s="88">
        <f>INDEX('Africa 2018'!$D$69:$BE$69,MATCH('Score Africa 2018'!C27,'Africa 2018'!$D$12:$BE$12,0))</f>
        <v>2</v>
      </c>
      <c r="I27" s="86">
        <f t="shared" si="2"/>
        <v>0.96226415094339623</v>
      </c>
      <c r="L27" s="87"/>
    </row>
    <row r="28" spans="3:12" x14ac:dyDescent="0.35">
      <c r="C28" s="36" t="s">
        <v>47</v>
      </c>
      <c r="D28" s="88">
        <f>INDEX('Africa 2018'!$D$67:$BE$67,MATCH('Score Africa 2018'!C28,'Africa 2018'!$D$12:$BE$12,0))</f>
        <v>16</v>
      </c>
      <c r="E28" s="86">
        <f t="shared" si="0"/>
        <v>0.30188679245283018</v>
      </c>
      <c r="F28" s="88">
        <f>INDEX('Africa 2018'!$D$68:$BE$68,MATCH('Score Africa 2018'!C28,'Africa 2018'!$D$12:$BE$12,0))</f>
        <v>0</v>
      </c>
      <c r="G28" s="86">
        <f t="shared" si="1"/>
        <v>0</v>
      </c>
      <c r="H28" s="88">
        <f>INDEX('Africa 2018'!$D$69:$BE$69,MATCH('Score Africa 2018'!C28,'Africa 2018'!$D$12:$BE$12,0))</f>
        <v>37</v>
      </c>
      <c r="I28" s="86">
        <f t="shared" si="2"/>
        <v>0.30188679245283023</v>
      </c>
      <c r="L28" s="87"/>
    </row>
    <row r="29" spans="3:12" x14ac:dyDescent="0.35">
      <c r="C29" s="36" t="s">
        <v>49</v>
      </c>
      <c r="D29" s="88">
        <f>INDEX('Africa 2018'!$D$67:$BE$67,MATCH('Score Africa 2018'!C29,'Africa 2018'!$D$12:$BE$12,0))</f>
        <v>14</v>
      </c>
      <c r="E29" s="86">
        <f t="shared" si="0"/>
        <v>0.26415094339622641</v>
      </c>
      <c r="F29" s="88">
        <f>INDEX('Africa 2018'!$D$68:$BE$68,MATCH('Score Africa 2018'!C29,'Africa 2018'!$D$12:$BE$12,0))</f>
        <v>0</v>
      </c>
      <c r="G29" s="86">
        <f t="shared" si="1"/>
        <v>0</v>
      </c>
      <c r="H29" s="88">
        <f>INDEX('Africa 2018'!$D$69:$BE$69,MATCH('Score Africa 2018'!C29,'Africa 2018'!$D$12:$BE$12,0))</f>
        <v>39</v>
      </c>
      <c r="I29" s="86">
        <f t="shared" si="2"/>
        <v>0.26415094339622647</v>
      </c>
      <c r="L29" s="87"/>
    </row>
    <row r="30" spans="3:12" x14ac:dyDescent="0.35">
      <c r="C30" s="36" t="s">
        <v>51</v>
      </c>
      <c r="D30" s="88">
        <f>INDEX('Africa 2018'!$D$67:$BE$67,MATCH('Score Africa 2018'!C30,'Africa 2018'!$D$12:$BE$12,0))</f>
        <v>1</v>
      </c>
      <c r="E30" s="86">
        <f t="shared" si="0"/>
        <v>1.8867924528301886E-2</v>
      </c>
      <c r="F30" s="88">
        <f>INDEX('Africa 2018'!$D$68:$BE$68,MATCH('Score Africa 2018'!C30,'Africa 2018'!$D$12:$BE$12,0))</f>
        <v>0</v>
      </c>
      <c r="G30" s="86">
        <f t="shared" si="1"/>
        <v>0</v>
      </c>
      <c r="H30" s="88">
        <f>INDEX('Africa 2018'!$D$69:$BE$69,MATCH('Score Africa 2018'!C30,'Africa 2018'!$D$12:$BE$12,0))</f>
        <v>52</v>
      </c>
      <c r="I30" s="86">
        <f t="shared" si="2"/>
        <v>1.8867924528301883E-2</v>
      </c>
      <c r="L30" s="87"/>
    </row>
    <row r="31" spans="3:12" x14ac:dyDescent="0.35">
      <c r="C31" s="36" t="s">
        <v>53</v>
      </c>
      <c r="D31" s="88">
        <f>INDEX('Africa 2018'!$D$67:$BE$67,MATCH('Score Africa 2018'!C31,'Africa 2018'!$D$12:$BE$12,0))</f>
        <v>0</v>
      </c>
      <c r="E31" s="86">
        <f t="shared" si="0"/>
        <v>0</v>
      </c>
      <c r="F31" s="88">
        <f>INDEX('Africa 2018'!$D$68:$BE$68,MATCH('Score Africa 2018'!C31,'Africa 2018'!$D$12:$BE$12,0))</f>
        <v>53</v>
      </c>
      <c r="G31" s="86">
        <f t="shared" si="1"/>
        <v>1</v>
      </c>
      <c r="H31" s="88">
        <f>INDEX('Africa 2018'!$D$69:$BE$69,MATCH('Score Africa 2018'!C31,'Africa 2018'!$D$12:$BE$12,0))</f>
        <v>0</v>
      </c>
      <c r="I31" s="86">
        <f t="shared" si="2"/>
        <v>1</v>
      </c>
      <c r="L31" s="87"/>
    </row>
    <row r="32" spans="3:12" x14ac:dyDescent="0.35">
      <c r="C32" s="36" t="s">
        <v>55</v>
      </c>
      <c r="D32" s="88">
        <f>INDEX('Africa 2018'!$D$67:$BE$67,MATCH('Score Africa 2018'!C32,'Africa 2018'!$D$12:$BE$12,0))</f>
        <v>14</v>
      </c>
      <c r="E32" s="86">
        <f t="shared" si="0"/>
        <v>0.26415094339622641</v>
      </c>
      <c r="F32" s="88">
        <f>INDEX('Africa 2018'!$D$68:$BE$68,MATCH('Score Africa 2018'!C32,'Africa 2018'!$D$12:$BE$12,0))</f>
        <v>12</v>
      </c>
      <c r="G32" s="86">
        <f t="shared" si="1"/>
        <v>0.22641509433962265</v>
      </c>
      <c r="H32" s="88">
        <f>INDEX('Africa 2018'!$D$69:$BE$69,MATCH('Score Africa 2018'!C32,'Africa 2018'!$D$12:$BE$12,0))</f>
        <v>27</v>
      </c>
      <c r="I32" s="86">
        <f t="shared" si="2"/>
        <v>0.49056603773584906</v>
      </c>
      <c r="L32" s="87"/>
    </row>
    <row r="33" spans="2:12" x14ac:dyDescent="0.35">
      <c r="C33" s="36" t="s">
        <v>57</v>
      </c>
      <c r="D33" s="88">
        <f>INDEX('Africa 2018'!$D$67:$BE$67,MATCH('Score Africa 2018'!C33,'Africa 2018'!$D$12:$BE$12,0))</f>
        <v>20</v>
      </c>
      <c r="E33" s="86">
        <f t="shared" si="0"/>
        <v>0.37735849056603776</v>
      </c>
      <c r="F33" s="88">
        <f>INDEX('Africa 2018'!$D$68:$BE$68,MATCH('Score Africa 2018'!C33,'Africa 2018'!$D$12:$BE$12,0))</f>
        <v>1</v>
      </c>
      <c r="G33" s="86">
        <f t="shared" si="1"/>
        <v>1.8867924528301886E-2</v>
      </c>
      <c r="H33" s="88">
        <f>INDEX('Africa 2018'!$D$69:$BE$69,MATCH('Score Africa 2018'!C33,'Africa 2018'!$D$12:$BE$12,0))</f>
        <v>32</v>
      </c>
      <c r="I33" s="86">
        <f t="shared" si="2"/>
        <v>0.39622641509433965</v>
      </c>
      <c r="L33" s="87"/>
    </row>
    <row r="34" spans="2:12" x14ac:dyDescent="0.35">
      <c r="C34" s="36" t="s">
        <v>59</v>
      </c>
      <c r="D34" s="88">
        <f>INDEX('Africa 2018'!$D$67:$BE$67,MATCH('Score Africa 2018'!C34,'Africa 2018'!$D$12:$BE$12,0))</f>
        <v>8</v>
      </c>
      <c r="E34" s="86">
        <f t="shared" si="0"/>
        <v>0.15094339622641509</v>
      </c>
      <c r="F34" s="88">
        <f>INDEX('Africa 2018'!$D$68:$BE$68,MATCH('Score Africa 2018'!C34,'Africa 2018'!$D$12:$BE$12,0))</f>
        <v>45</v>
      </c>
      <c r="G34" s="86">
        <f t="shared" si="1"/>
        <v>0.84905660377358494</v>
      </c>
      <c r="H34" s="88">
        <f>INDEX('Africa 2018'!$D$69:$BE$69,MATCH('Score Africa 2018'!C34,'Africa 2018'!$D$12:$BE$12,0))</f>
        <v>0</v>
      </c>
      <c r="I34" s="86">
        <f t="shared" si="2"/>
        <v>1</v>
      </c>
      <c r="L34" s="87"/>
    </row>
    <row r="35" spans="2:12" x14ac:dyDescent="0.35">
      <c r="C35" s="36" t="s">
        <v>61</v>
      </c>
      <c r="D35" s="88">
        <f>INDEX('Africa 2018'!$D$67:$BE$67,MATCH('Score Africa 2018'!C35,'Africa 2018'!$D$12:$BE$12,0))</f>
        <v>27</v>
      </c>
      <c r="E35" s="86">
        <f t="shared" si="0"/>
        <v>0.50943396226415094</v>
      </c>
      <c r="F35" s="88">
        <f>INDEX('Africa 2018'!$D$68:$BE$68,MATCH('Score Africa 2018'!C35,'Africa 2018'!$D$12:$BE$12,0))</f>
        <v>21</v>
      </c>
      <c r="G35" s="86">
        <f t="shared" si="1"/>
        <v>0.39622641509433965</v>
      </c>
      <c r="H35" s="88">
        <f>INDEX('Africa 2018'!$D$69:$BE$69,MATCH('Score Africa 2018'!C35,'Africa 2018'!$D$12:$BE$12,0))</f>
        <v>5</v>
      </c>
      <c r="I35" s="86">
        <f t="shared" si="2"/>
        <v>0.90566037735849059</v>
      </c>
      <c r="L35" s="87"/>
    </row>
    <row r="36" spans="2:12" x14ac:dyDescent="0.35">
      <c r="C36" s="36" t="s">
        <v>63</v>
      </c>
      <c r="D36" s="88">
        <f>INDEX('Africa 2018'!$D$67:$BE$67,MATCH('Score Africa 2018'!C36,'Africa 2018'!$D$12:$BE$12,0))</f>
        <v>9</v>
      </c>
      <c r="E36" s="86">
        <f t="shared" si="0"/>
        <v>0.16981132075471697</v>
      </c>
      <c r="F36" s="88">
        <f>INDEX('Africa 2018'!$D$68:$BE$68,MATCH('Score Africa 2018'!C36,'Africa 2018'!$D$12:$BE$12,0))</f>
        <v>0</v>
      </c>
      <c r="G36" s="86">
        <f t="shared" si="1"/>
        <v>0</v>
      </c>
      <c r="H36" s="88">
        <f>INDEX('Africa 2018'!$D$69:$BE$69,MATCH('Score Africa 2018'!C36,'Africa 2018'!$D$12:$BE$12,0))</f>
        <v>44</v>
      </c>
      <c r="I36" s="86">
        <f t="shared" si="2"/>
        <v>0.16981132075471694</v>
      </c>
      <c r="L36" s="87"/>
    </row>
    <row r="37" spans="2:12" x14ac:dyDescent="0.35">
      <c r="C37" s="36" t="s">
        <v>65</v>
      </c>
      <c r="D37" s="88">
        <f>INDEX('Africa 2018'!$D$67:$BE$67,MATCH('Score Africa 2018'!C37,'Africa 2018'!$D$12:$BE$12,0))</f>
        <v>9</v>
      </c>
      <c r="E37" s="86">
        <f t="shared" si="0"/>
        <v>0.16981132075471697</v>
      </c>
      <c r="F37" s="88">
        <f>INDEX('Africa 2018'!$D$68:$BE$68,MATCH('Score Africa 2018'!C37,'Africa 2018'!$D$12:$BE$12,0))</f>
        <v>44</v>
      </c>
      <c r="G37" s="86">
        <f t="shared" si="1"/>
        <v>0.83018867924528306</v>
      </c>
      <c r="H37" s="88">
        <f>INDEX('Africa 2018'!$D$69:$BE$69,MATCH('Score Africa 2018'!C37,'Africa 2018'!$D$12:$BE$12,0))</f>
        <v>0</v>
      </c>
      <c r="I37" s="86">
        <f t="shared" si="2"/>
        <v>1</v>
      </c>
      <c r="L37" s="87"/>
    </row>
    <row r="38" spans="2:12" x14ac:dyDescent="0.35">
      <c r="C38" s="36" t="s">
        <v>67</v>
      </c>
      <c r="D38" s="88">
        <f>INDEX('Africa 2018'!$D$67:$BE$67,MATCH('Score Africa 2018'!C38,'Africa 2018'!$D$12:$BE$12,0))</f>
        <v>13</v>
      </c>
      <c r="E38" s="86">
        <f t="shared" si="0"/>
        <v>0.24528301886792453</v>
      </c>
      <c r="F38" s="88">
        <f>INDEX('Africa 2018'!$D$68:$BE$68,MATCH('Score Africa 2018'!C38,'Africa 2018'!$D$12:$BE$12,0))</f>
        <v>0</v>
      </c>
      <c r="G38" s="86">
        <f t="shared" si="1"/>
        <v>0</v>
      </c>
      <c r="H38" s="88">
        <f>INDEX('Africa 2018'!$D$69:$BE$69,MATCH('Score Africa 2018'!C38,'Africa 2018'!$D$12:$BE$12,0))</f>
        <v>40</v>
      </c>
      <c r="I38" s="86">
        <f t="shared" si="2"/>
        <v>0.24528301886792447</v>
      </c>
      <c r="L38" s="87"/>
    </row>
    <row r="39" spans="2:12" x14ac:dyDescent="0.35">
      <c r="C39" s="36" t="s">
        <v>69</v>
      </c>
      <c r="D39" s="88">
        <f>INDEX('Africa 2018'!$D$67:$BE$67,MATCH('Score Africa 2018'!C39,'Africa 2018'!$D$12:$BE$12,0))</f>
        <v>18</v>
      </c>
      <c r="E39" s="86">
        <f t="shared" si="0"/>
        <v>0.33962264150943394</v>
      </c>
      <c r="F39" s="88">
        <f>INDEX('Africa 2018'!$D$68:$BE$68,MATCH('Score Africa 2018'!C39,'Africa 2018'!$D$12:$BE$12,0))</f>
        <v>0</v>
      </c>
      <c r="G39" s="86">
        <f t="shared" si="1"/>
        <v>0</v>
      </c>
      <c r="H39" s="88">
        <f>INDEX('Africa 2018'!$D$69:$BE$69,MATCH('Score Africa 2018'!C39,'Africa 2018'!$D$12:$BE$12,0))</f>
        <v>35</v>
      </c>
      <c r="I39" s="86">
        <f t="shared" si="2"/>
        <v>0.339622641509434</v>
      </c>
      <c r="L39" s="87"/>
    </row>
    <row r="40" spans="2:12" x14ac:dyDescent="0.35">
      <c r="C40" s="36" t="s">
        <v>71</v>
      </c>
      <c r="D40" s="88">
        <f>INDEX('Africa 2018'!$D$67:$BE$67,MATCH('Score Africa 2018'!C40,'Africa 2018'!$D$12:$BE$12,0))</f>
        <v>17</v>
      </c>
      <c r="E40" s="86">
        <f t="shared" si="0"/>
        <v>0.32075471698113206</v>
      </c>
      <c r="F40" s="88">
        <f>INDEX('Africa 2018'!$D$68:$BE$68,MATCH('Score Africa 2018'!C40,'Africa 2018'!$D$12:$BE$12,0))</f>
        <v>1</v>
      </c>
      <c r="G40" s="86">
        <f t="shared" si="1"/>
        <v>1.8867924528301886E-2</v>
      </c>
      <c r="H40" s="88">
        <f>INDEX('Africa 2018'!$D$69:$BE$69,MATCH('Score Africa 2018'!C40,'Africa 2018'!$D$12:$BE$12,0))</f>
        <v>35</v>
      </c>
      <c r="I40" s="86">
        <f t="shared" si="2"/>
        <v>0.339622641509434</v>
      </c>
      <c r="L40" s="87"/>
    </row>
    <row r="41" spans="2:12" x14ac:dyDescent="0.35">
      <c r="C41" s="36" t="s">
        <v>73</v>
      </c>
      <c r="D41" s="88">
        <f>INDEX('Africa 2018'!$D$67:$BE$67,MATCH('Score Africa 2018'!C41,'Africa 2018'!$D$12:$BE$12,0))</f>
        <v>15</v>
      </c>
      <c r="E41" s="86">
        <f t="shared" si="0"/>
        <v>0.28301886792452829</v>
      </c>
      <c r="F41" s="88">
        <f>INDEX('Africa 2018'!$D$68:$BE$68,MATCH('Score Africa 2018'!C41,'Africa 2018'!$D$12:$BE$12,0))</f>
        <v>38</v>
      </c>
      <c r="G41" s="86">
        <f t="shared" si="1"/>
        <v>0.71698113207547165</v>
      </c>
      <c r="H41" s="88">
        <f>INDEX('Africa 2018'!$D$69:$BE$69,MATCH('Score Africa 2018'!C41,'Africa 2018'!$D$12:$BE$12,0))</f>
        <v>0</v>
      </c>
      <c r="I41" s="86">
        <f t="shared" si="2"/>
        <v>1</v>
      </c>
      <c r="L41" s="87"/>
    </row>
    <row r="42" spans="2:12" x14ac:dyDescent="0.35">
      <c r="C42" s="36" t="s">
        <v>217</v>
      </c>
      <c r="D42" s="88">
        <f>INDEX('Africa 2018'!$D$67:$BE$67,MATCH('Score Africa 2018'!C42,'Africa 2018'!$D$12:$BE$12,0))</f>
        <v>7</v>
      </c>
      <c r="E42" s="86">
        <f t="shared" si="0"/>
        <v>0.13207547169811321</v>
      </c>
      <c r="F42" s="88">
        <f>INDEX('Africa 2018'!$D$68:$BE$68,MATCH('Score Africa 2018'!C42,'Africa 2018'!$D$12:$BE$12,0))</f>
        <v>0</v>
      </c>
      <c r="G42" s="86">
        <f t="shared" si="1"/>
        <v>0</v>
      </c>
      <c r="H42" s="88">
        <f>INDEX('Africa 2018'!$D$69:$BE$69,MATCH('Score Africa 2018'!C42,'Africa 2018'!$D$12:$BE$12,0))</f>
        <v>46</v>
      </c>
      <c r="I42" s="86">
        <f t="shared" si="2"/>
        <v>0.13207547169811318</v>
      </c>
      <c r="L42" s="87"/>
    </row>
    <row r="43" spans="2:12" x14ac:dyDescent="0.35">
      <c r="C43" s="36" t="s">
        <v>76</v>
      </c>
      <c r="D43" s="88">
        <f>INDEX('Africa 2018'!$D$67:$BE$67,MATCH('Score Africa 2018'!C43,'Africa 2018'!$D$12:$BE$12,0))</f>
        <v>43</v>
      </c>
      <c r="E43" s="86">
        <f t="shared" si="0"/>
        <v>0.81132075471698117</v>
      </c>
      <c r="F43" s="88">
        <f>INDEX('Africa 2018'!$D$68:$BE$68,MATCH('Score Africa 2018'!C43,'Africa 2018'!$D$12:$BE$12,0))</f>
        <v>0</v>
      </c>
      <c r="G43" s="86">
        <f t="shared" si="1"/>
        <v>0</v>
      </c>
      <c r="H43" s="88">
        <f>INDEX('Africa 2018'!$D$69:$BE$69,MATCH('Score Africa 2018'!C43,'Africa 2018'!$D$12:$BE$12,0))</f>
        <v>10</v>
      </c>
      <c r="I43" s="86">
        <f t="shared" si="2"/>
        <v>0.81132075471698117</v>
      </c>
      <c r="L43" s="87"/>
    </row>
    <row r="44" spans="2:12" x14ac:dyDescent="0.35">
      <c r="B44" t="s">
        <v>225</v>
      </c>
      <c r="C44" s="36" t="s">
        <v>78</v>
      </c>
      <c r="D44" s="88">
        <f>INDEX('Africa 2018'!$D$67:$BE$67,MATCH('Score Africa 2018'!C44,'Africa 2018'!$D$12:$BE$12,0))</f>
        <v>53</v>
      </c>
      <c r="E44" s="86">
        <f t="shared" si="0"/>
        <v>1</v>
      </c>
      <c r="F44" s="88">
        <v>53</v>
      </c>
      <c r="G44" s="86">
        <f t="shared" si="1"/>
        <v>1</v>
      </c>
      <c r="H44" s="88">
        <f>INDEX('Africa 2018'!$D$69:$BE$69,MATCH('Score Africa 2018'!C44,'Africa 2018'!$D$12:$BE$12,0))</f>
        <v>0</v>
      </c>
      <c r="I44" s="86">
        <f t="shared" si="2"/>
        <v>1</v>
      </c>
      <c r="L44" s="87"/>
    </row>
    <row r="45" spans="2:12" x14ac:dyDescent="0.35">
      <c r="C45" s="36" t="s">
        <v>80</v>
      </c>
      <c r="D45" s="88">
        <f>INDEX('Africa 2018'!$D$67:$BE$67,MATCH('Score Africa 2018'!C45,'Africa 2018'!$D$12:$BE$12,0))</f>
        <v>15</v>
      </c>
      <c r="E45" s="86">
        <f t="shared" si="0"/>
        <v>0.28301886792452829</v>
      </c>
      <c r="F45" s="88">
        <f>INDEX('Africa 2018'!$D$68:$BE$68,MATCH('Score Africa 2018'!C45,'Africa 2018'!$D$12:$BE$12,0))</f>
        <v>1</v>
      </c>
      <c r="G45" s="86">
        <f t="shared" si="1"/>
        <v>1.8867924528301886E-2</v>
      </c>
      <c r="H45" s="88">
        <f>INDEX('Africa 2018'!$D$69:$BE$69,MATCH('Score Africa 2018'!C45,'Africa 2018'!$D$12:$BE$12,0))</f>
        <v>37</v>
      </c>
      <c r="I45" s="86">
        <f t="shared" si="2"/>
        <v>0.30188679245283023</v>
      </c>
      <c r="L45" s="87"/>
    </row>
    <row r="46" spans="2:12" x14ac:dyDescent="0.35">
      <c r="C46" s="36" t="s">
        <v>82</v>
      </c>
      <c r="D46" s="88">
        <f>INDEX('Africa 2018'!$D$67:$BE$67,MATCH('Score Africa 2018'!C46,'Africa 2018'!$D$12:$BE$12,0))</f>
        <v>0</v>
      </c>
      <c r="E46" s="86">
        <f t="shared" si="0"/>
        <v>0</v>
      </c>
      <c r="F46" s="88">
        <f>INDEX('Africa 2018'!$D$68:$BE$68,MATCH('Score Africa 2018'!C46,'Africa 2018'!$D$12:$BE$12,0))</f>
        <v>53</v>
      </c>
      <c r="G46" s="86">
        <f t="shared" si="1"/>
        <v>1</v>
      </c>
      <c r="H46" s="88">
        <f>INDEX('Africa 2018'!$D$69:$BE$69,MATCH('Score Africa 2018'!C46,'Africa 2018'!$D$12:$BE$12,0))</f>
        <v>0</v>
      </c>
      <c r="I46" s="86">
        <f t="shared" si="2"/>
        <v>1</v>
      </c>
      <c r="L46" s="87"/>
    </row>
    <row r="47" spans="2:12" x14ac:dyDescent="0.35">
      <c r="C47" s="36" t="s">
        <v>84</v>
      </c>
      <c r="D47" s="88">
        <f>INDEX('Africa 2018'!$D$67:$BE$67,MATCH('Score Africa 2018'!C47,'Africa 2018'!$D$12:$BE$12,0))</f>
        <v>15</v>
      </c>
      <c r="E47" s="86">
        <f t="shared" si="0"/>
        <v>0.28301886792452829</v>
      </c>
      <c r="F47" s="88">
        <f>INDEX('Africa 2018'!$D$68:$BE$68,MATCH('Score Africa 2018'!C47,'Africa 2018'!$D$12:$BE$12,0))</f>
        <v>0</v>
      </c>
      <c r="G47" s="86">
        <f t="shared" si="1"/>
        <v>0</v>
      </c>
      <c r="H47" s="88">
        <f>INDEX('Africa 2018'!$D$69:$BE$69,MATCH('Score Africa 2018'!C47,'Africa 2018'!$D$12:$BE$12,0))</f>
        <v>38</v>
      </c>
      <c r="I47" s="86">
        <f t="shared" si="2"/>
        <v>0.28301886792452835</v>
      </c>
      <c r="L47" s="87"/>
    </row>
    <row r="48" spans="2:12" x14ac:dyDescent="0.35">
      <c r="C48" s="36" t="s">
        <v>86</v>
      </c>
      <c r="D48" s="88">
        <f>INDEX('Africa 2018'!$D$67:$BE$67,MATCH('Score Africa 2018'!C48,'Africa 2018'!$D$12:$BE$12,0))</f>
        <v>0</v>
      </c>
      <c r="E48" s="86">
        <f t="shared" si="0"/>
        <v>0</v>
      </c>
      <c r="F48" s="88">
        <f>INDEX('Africa 2018'!$D$68:$BE$68,MATCH('Score Africa 2018'!C48,'Africa 2018'!$D$12:$BE$12,0))</f>
        <v>5</v>
      </c>
      <c r="G48" s="86">
        <f t="shared" si="1"/>
        <v>9.4339622641509441E-2</v>
      </c>
      <c r="H48" s="88">
        <f>INDEX('Africa 2018'!$D$69:$BE$69,MATCH('Score Africa 2018'!C48,'Africa 2018'!$D$12:$BE$12,0))</f>
        <v>48</v>
      </c>
      <c r="I48" s="86">
        <f t="shared" si="2"/>
        <v>9.4339622641509413E-2</v>
      </c>
      <c r="L48" s="87"/>
    </row>
    <row r="49" spans="2:12" x14ac:dyDescent="0.35">
      <c r="C49" s="36" t="s">
        <v>88</v>
      </c>
      <c r="D49" s="88">
        <f>INDEX('Africa 2018'!$D$67:$BE$67,MATCH('Score Africa 2018'!C49,'Africa 2018'!$D$12:$BE$12,0))</f>
        <v>0</v>
      </c>
      <c r="E49" s="86">
        <f t="shared" si="0"/>
        <v>0</v>
      </c>
      <c r="F49" s="88">
        <f>INDEX('Africa 2018'!$D$68:$BE$68,MATCH('Score Africa 2018'!C49,'Africa 2018'!$D$12:$BE$12,0))</f>
        <v>1</v>
      </c>
      <c r="G49" s="86">
        <f t="shared" si="1"/>
        <v>1.8867924528301886E-2</v>
      </c>
      <c r="H49" s="88">
        <f>INDEX('Africa 2018'!$D$69:$BE$69,MATCH('Score Africa 2018'!C49,'Africa 2018'!$D$12:$BE$12,0))</f>
        <v>52</v>
      </c>
      <c r="I49" s="86">
        <f t="shared" si="2"/>
        <v>1.8867924528301883E-2</v>
      </c>
      <c r="L49" s="87"/>
    </row>
    <row r="50" spans="2:12" x14ac:dyDescent="0.35">
      <c r="C50" s="36" t="s">
        <v>228</v>
      </c>
      <c r="D50" s="88">
        <f>INDEX('Africa 2018'!$D$67:$BE$67,MATCH('Score Africa 2018'!C50,'Africa 2018'!$D$12:$BE$12,0))</f>
        <v>17</v>
      </c>
      <c r="E50" s="86">
        <f t="shared" si="0"/>
        <v>0.32075471698113206</v>
      </c>
      <c r="F50" s="88">
        <f>INDEX('Africa 2018'!$D$68:$BE$68,MATCH('Score Africa 2018'!C50,'Africa 2018'!$D$12:$BE$12,0))</f>
        <v>0</v>
      </c>
      <c r="G50" s="86">
        <f t="shared" si="1"/>
        <v>0</v>
      </c>
      <c r="H50" s="88">
        <f>INDEX('Africa 2018'!$D$69:$BE$69,MATCH('Score Africa 2018'!C50,'Africa 2018'!$D$12:$BE$12,0))</f>
        <v>36</v>
      </c>
      <c r="I50" s="86">
        <f t="shared" si="2"/>
        <v>0.32075471698113212</v>
      </c>
      <c r="L50" s="87"/>
    </row>
    <row r="51" spans="2:12" x14ac:dyDescent="0.35">
      <c r="C51" s="36" t="s">
        <v>223</v>
      </c>
      <c r="D51" s="88">
        <f>INDEX('Africa 2018'!$D$67:$BE$67,MATCH('Score Africa 2018'!C51,'Africa 2018'!$D$12:$BE$12,0))</f>
        <v>16</v>
      </c>
      <c r="E51" s="86">
        <f t="shared" si="0"/>
        <v>0.30188679245283018</v>
      </c>
      <c r="F51" s="88">
        <f>INDEX('Africa 2018'!$D$68:$BE$68,MATCH('Score Africa 2018'!C51,'Africa 2018'!$D$12:$BE$12,0))</f>
        <v>26</v>
      </c>
      <c r="G51" s="86">
        <f t="shared" si="1"/>
        <v>0.49056603773584906</v>
      </c>
      <c r="H51" s="88">
        <f>INDEX('Africa 2018'!$D$69:$BE$69,MATCH('Score Africa 2018'!C51,'Africa 2018'!$D$12:$BE$12,0))</f>
        <v>11</v>
      </c>
      <c r="I51" s="86">
        <f t="shared" si="2"/>
        <v>0.79245283018867929</v>
      </c>
      <c r="L51" s="87"/>
    </row>
    <row r="52" spans="2:12" x14ac:dyDescent="0.35">
      <c r="C52" s="36" t="s">
        <v>92</v>
      </c>
      <c r="D52" s="88">
        <f>INDEX('Africa 2018'!$D$67:$BE$67,MATCH('Score Africa 2018'!C52,'Africa 2018'!$D$12:$BE$12,0))</f>
        <v>15</v>
      </c>
      <c r="E52" s="86">
        <f t="shared" si="0"/>
        <v>0.28301886792452829</v>
      </c>
      <c r="F52" s="88">
        <f>INDEX('Africa 2018'!$D$68:$BE$68,MATCH('Score Africa 2018'!C52,'Africa 2018'!$D$12:$BE$12,0))</f>
        <v>38</v>
      </c>
      <c r="G52" s="86">
        <f t="shared" si="1"/>
        <v>0.71698113207547165</v>
      </c>
      <c r="H52" s="88">
        <f>INDEX('Africa 2018'!$D$69:$BE$69,MATCH('Score Africa 2018'!C52,'Africa 2018'!$D$12:$BE$12,0))</f>
        <v>0</v>
      </c>
      <c r="I52" s="86">
        <f t="shared" si="2"/>
        <v>1</v>
      </c>
      <c r="L52" s="87"/>
    </row>
    <row r="53" spans="2:12" x14ac:dyDescent="0.35">
      <c r="C53" s="36" t="s">
        <v>94</v>
      </c>
      <c r="D53" s="88">
        <f>INDEX('Africa 2018'!$D$67:$BE$67,MATCH('Score Africa 2018'!C53,'Africa 2018'!$D$12:$BE$12,0))</f>
        <v>22</v>
      </c>
      <c r="E53" s="86">
        <f t="shared" si="0"/>
        <v>0.41509433962264153</v>
      </c>
      <c r="F53" s="88">
        <f>INDEX('Africa 2018'!$D$68:$BE$68,MATCH('Score Africa 2018'!C53,'Africa 2018'!$D$12:$BE$12,0))</f>
        <v>0</v>
      </c>
      <c r="G53" s="86">
        <f t="shared" si="1"/>
        <v>0</v>
      </c>
      <c r="H53" s="88">
        <f>INDEX('Africa 2018'!$D$69:$BE$69,MATCH('Score Africa 2018'!C53,'Africa 2018'!$D$12:$BE$12,0))</f>
        <v>31</v>
      </c>
      <c r="I53" s="86">
        <f t="shared" si="2"/>
        <v>0.41509433962264153</v>
      </c>
      <c r="L53" s="87"/>
    </row>
    <row r="54" spans="2:12" x14ac:dyDescent="0.35">
      <c r="C54" s="36" t="s">
        <v>96</v>
      </c>
      <c r="D54" s="88">
        <f>INDEX('Africa 2018'!$D$67:$BE$67,MATCH('Score Africa 2018'!C54,'Africa 2018'!$D$12:$BE$12,0))</f>
        <v>18</v>
      </c>
      <c r="E54" s="86">
        <f t="shared" si="0"/>
        <v>0.33962264150943394</v>
      </c>
      <c r="F54" s="88">
        <f>INDEX('Africa 2018'!$D$68:$BE$68,MATCH('Score Africa 2018'!C54,'Africa 2018'!$D$12:$BE$12,0))</f>
        <v>34</v>
      </c>
      <c r="G54" s="86">
        <f t="shared" si="1"/>
        <v>0.64150943396226412</v>
      </c>
      <c r="H54" s="88">
        <f>INDEX('Africa 2018'!$D$69:$BE$69,MATCH('Score Africa 2018'!C54,'Africa 2018'!$D$12:$BE$12,0))</f>
        <v>1</v>
      </c>
      <c r="I54" s="86">
        <f t="shared" si="2"/>
        <v>0.98113207547169812</v>
      </c>
      <c r="L54" s="87"/>
    </row>
    <row r="55" spans="2:12" x14ac:dyDescent="0.35">
      <c r="C55" s="36" t="s">
        <v>99</v>
      </c>
      <c r="D55" s="88">
        <f>INDEX('Africa 2018'!$D$67:$BE$67,MATCH('Score Africa 2018'!C55,'Africa 2018'!$D$12:$BE$12,0))</f>
        <v>13</v>
      </c>
      <c r="E55" s="86">
        <f t="shared" si="0"/>
        <v>0.24528301886792453</v>
      </c>
      <c r="F55" s="88">
        <f>INDEX('Africa 2018'!$D$68:$BE$68,MATCH('Score Africa 2018'!C55,'Africa 2018'!$D$12:$BE$12,0))</f>
        <v>12</v>
      </c>
      <c r="G55" s="86">
        <f t="shared" si="1"/>
        <v>0.22641509433962265</v>
      </c>
      <c r="H55" s="88">
        <f>INDEX('Africa 2018'!$D$69:$BE$69,MATCH('Score Africa 2018'!C55,'Africa 2018'!$D$12:$BE$12,0))</f>
        <v>28</v>
      </c>
      <c r="I55" s="86">
        <f t="shared" si="2"/>
        <v>0.47169811320754718</v>
      </c>
      <c r="L55" s="87"/>
    </row>
    <row r="56" spans="2:12" ht="15" thickBot="1" x14ac:dyDescent="0.4">
      <c r="C56" s="41" t="s">
        <v>101</v>
      </c>
      <c r="D56" s="88">
        <f>INDEX('Africa 2018'!$D$67:$BE$67,MATCH('Score Africa 2018'!C56,'Africa 2018'!$D$12:$BE$12,0))</f>
        <v>17</v>
      </c>
      <c r="E56" s="86">
        <f t="shared" si="0"/>
        <v>0.32075471698113206</v>
      </c>
      <c r="F56" s="88">
        <f>INDEX('Africa 2018'!$D$68:$BE$68,MATCH('Score Africa 2018'!C56,'Africa 2018'!$D$12:$BE$12,0))</f>
        <v>10</v>
      </c>
      <c r="G56" s="86">
        <f t="shared" si="1"/>
        <v>0.18867924528301888</v>
      </c>
      <c r="H56" s="88">
        <f>INDEX('Africa 2018'!$D$69:$BE$69,MATCH('Score Africa 2018'!C56,'Africa 2018'!$D$12:$BE$12,0))</f>
        <v>26</v>
      </c>
      <c r="I56" s="86">
        <f t="shared" si="2"/>
        <v>0.50943396226415094</v>
      </c>
      <c r="L56" s="87"/>
    </row>
    <row r="60" spans="2:12" x14ac:dyDescent="0.35">
      <c r="B60" t="s">
        <v>226</v>
      </c>
      <c r="E60" s="92"/>
      <c r="G60" s="92"/>
      <c r="I60" s="92"/>
    </row>
    <row r="61" spans="2:12" x14ac:dyDescent="0.35">
      <c r="B6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596B0-3D1D-4838-A610-DC4B2D75C075}">
  <sheetPr>
    <tabColor theme="4"/>
  </sheetPr>
  <dimension ref="A1:AE33"/>
  <sheetViews>
    <sheetView zoomScale="70" zoomScaleNormal="70" workbookViewId="0">
      <pane xSplit="3" ySplit="5" topLeftCell="D6" activePane="bottomRight" state="frozen"/>
      <selection activeCell="C13" sqref="C13"/>
      <selection pane="topRight" activeCell="C13" sqref="C13"/>
      <selection pane="bottomLeft" activeCell="C13" sqref="C13"/>
      <selection pane="bottomRight" activeCell="C9" sqref="C9"/>
    </sheetView>
  </sheetViews>
  <sheetFormatPr defaultColWidth="11.36328125" defaultRowHeight="14.5" x14ac:dyDescent="0.35"/>
  <cols>
    <col min="1" max="1" width="3.54296875" style="15" customWidth="1"/>
    <col min="2" max="2" width="6.6328125" style="15" customWidth="1"/>
    <col min="3" max="3" width="18.26953125" style="15" bestFit="1" customWidth="1"/>
    <col min="4" max="6" width="3.54296875" style="15" bestFit="1" customWidth="1"/>
    <col min="7" max="16" width="4" style="15" bestFit="1" customWidth="1"/>
    <col min="17" max="17" width="3.54296875" style="15" bestFit="1" customWidth="1"/>
    <col min="18" max="24" width="4" style="15" bestFit="1" customWidth="1"/>
    <col min="25" max="25" width="3.54296875" style="15" customWidth="1"/>
    <col min="26" max="27" width="4.36328125" style="15" customWidth="1"/>
    <col min="28" max="28" width="4.08984375" style="15" customWidth="1"/>
    <col min="29" max="16384" width="11.36328125" style="15"/>
  </cols>
  <sheetData>
    <row r="1" spans="1:31" ht="13" customHeight="1" x14ac:dyDescent="0.35">
      <c r="A1" s="8"/>
      <c r="B1" s="187"/>
      <c r="C1" s="190" t="s">
        <v>106</v>
      </c>
      <c r="D1" s="16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8"/>
    </row>
    <row r="2" spans="1:31" ht="13" customHeight="1" x14ac:dyDescent="0.35">
      <c r="A2" s="8"/>
      <c r="B2" s="188"/>
      <c r="C2" s="191"/>
      <c r="D2" s="16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8"/>
    </row>
    <row r="3" spans="1:31" ht="13" customHeight="1" thickBot="1" x14ac:dyDescent="0.4">
      <c r="A3" s="8"/>
      <c r="B3" s="189"/>
      <c r="C3" s="192"/>
      <c r="D3" s="16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</row>
    <row r="4" spans="1:31" ht="27.5" customHeight="1" thickBot="1" x14ac:dyDescent="0.4">
      <c r="A4" s="8"/>
      <c r="B4" s="60"/>
      <c r="C4" s="56" t="s">
        <v>110</v>
      </c>
      <c r="D4" s="61" t="s">
        <v>116</v>
      </c>
      <c r="E4" s="61" t="s">
        <v>121</v>
      </c>
      <c r="F4" s="61" t="s">
        <v>124</v>
      </c>
      <c r="G4" s="61" t="s">
        <v>125</v>
      </c>
      <c r="H4" s="61" t="s">
        <v>126</v>
      </c>
      <c r="I4" s="61" t="s">
        <v>128</v>
      </c>
      <c r="J4" s="61" t="s">
        <v>129</v>
      </c>
      <c r="K4" s="61" t="s">
        <v>135</v>
      </c>
      <c r="L4" s="61" t="s">
        <v>138</v>
      </c>
      <c r="M4" s="61" t="s">
        <v>139</v>
      </c>
      <c r="N4" s="61" t="s">
        <v>140</v>
      </c>
      <c r="O4" s="61" t="s">
        <v>143</v>
      </c>
      <c r="P4" s="61" t="s">
        <v>149</v>
      </c>
      <c r="Q4" s="61" t="s">
        <v>152</v>
      </c>
      <c r="R4" s="61" t="s">
        <v>154</v>
      </c>
      <c r="S4" s="61" t="s">
        <v>157</v>
      </c>
      <c r="T4" s="61" t="s">
        <v>158</v>
      </c>
      <c r="U4" s="61" t="s">
        <v>161</v>
      </c>
      <c r="V4" s="62" t="s">
        <v>162</v>
      </c>
      <c r="W4" s="61" t="s">
        <v>163</v>
      </c>
      <c r="X4" s="63" t="s">
        <v>164</v>
      </c>
      <c r="Y4" s="8"/>
    </row>
    <row r="5" spans="1:31" s="34" customFormat="1" ht="62.75" customHeight="1" thickBot="1" x14ac:dyDescent="0.4">
      <c r="A5" s="28"/>
      <c r="B5" s="64" t="s">
        <v>110</v>
      </c>
      <c r="C5" s="65" t="s">
        <v>1</v>
      </c>
      <c r="D5" s="66" t="s">
        <v>14</v>
      </c>
      <c r="E5" s="66" t="s">
        <v>22</v>
      </c>
      <c r="F5" s="66" t="s">
        <v>26</v>
      </c>
      <c r="G5" s="66" t="s">
        <v>221</v>
      </c>
      <c r="H5" s="66" t="s">
        <v>29</v>
      </c>
      <c r="I5" s="66" t="s">
        <v>33</v>
      </c>
      <c r="J5" s="66" t="s">
        <v>35</v>
      </c>
      <c r="K5" s="66" t="s">
        <v>45</v>
      </c>
      <c r="L5" s="66" t="s">
        <v>51</v>
      </c>
      <c r="M5" s="66" t="s">
        <v>53</v>
      </c>
      <c r="N5" s="66" t="s">
        <v>55</v>
      </c>
      <c r="O5" s="66" t="s">
        <v>61</v>
      </c>
      <c r="P5" s="66" t="s">
        <v>73</v>
      </c>
      <c r="Q5" s="66" t="s">
        <v>78</v>
      </c>
      <c r="R5" s="66" t="s">
        <v>82</v>
      </c>
      <c r="S5" s="66" t="s">
        <v>88</v>
      </c>
      <c r="T5" s="66" t="s">
        <v>228</v>
      </c>
      <c r="U5" s="66" t="s">
        <v>94</v>
      </c>
      <c r="V5" s="67" t="s">
        <v>96</v>
      </c>
      <c r="W5" s="66" t="s">
        <v>99</v>
      </c>
      <c r="X5" s="68" t="s">
        <v>101</v>
      </c>
      <c r="Y5" s="28"/>
    </row>
    <row r="6" spans="1:31" x14ac:dyDescent="0.35">
      <c r="A6" s="8"/>
      <c r="B6" s="69" t="s">
        <v>116</v>
      </c>
      <c r="C6" s="70" t="s">
        <v>14</v>
      </c>
      <c r="D6" s="71"/>
      <c r="E6" s="71">
        <v>2</v>
      </c>
      <c r="F6" s="71">
        <v>2</v>
      </c>
      <c r="G6" s="71">
        <v>1</v>
      </c>
      <c r="H6" s="71">
        <v>3</v>
      </c>
      <c r="I6" s="71">
        <v>3</v>
      </c>
      <c r="J6" s="71">
        <v>3</v>
      </c>
      <c r="K6" s="71">
        <v>1</v>
      </c>
      <c r="L6" s="71">
        <v>3</v>
      </c>
      <c r="M6" s="71">
        <v>2</v>
      </c>
      <c r="N6" s="71">
        <v>3</v>
      </c>
      <c r="O6" s="71">
        <v>1</v>
      </c>
      <c r="P6" s="71">
        <v>1</v>
      </c>
      <c r="Q6" s="71">
        <v>1</v>
      </c>
      <c r="R6" s="71">
        <v>2</v>
      </c>
      <c r="S6" s="71">
        <v>3</v>
      </c>
      <c r="T6" s="71">
        <v>3</v>
      </c>
      <c r="U6" s="71">
        <v>3</v>
      </c>
      <c r="V6" s="71">
        <v>1</v>
      </c>
      <c r="W6" s="71">
        <v>2</v>
      </c>
      <c r="X6" s="58">
        <v>2</v>
      </c>
      <c r="Y6" s="8"/>
      <c r="Z6" s="15">
        <f t="shared" ref="Z6:Z26" si="0">COUNTIF($D6:$X6,1)</f>
        <v>6</v>
      </c>
      <c r="AA6" s="15">
        <f t="shared" ref="AA6:AA26" si="1">COUNTIF($D6:$X6,2)</f>
        <v>6</v>
      </c>
      <c r="AB6" s="15">
        <f t="shared" ref="AB6:AB26" si="2">COUNTIF($D6:$X6,3)</f>
        <v>8</v>
      </c>
      <c r="AD6" s="39">
        <f t="shared" ref="AD6:AD26" si="3">(Z6+AA6)/53</f>
        <v>0.22641509433962265</v>
      </c>
      <c r="AE6" s="39">
        <f t="shared" ref="AE6:AE26" si="4">Z6/53</f>
        <v>0.11320754716981132</v>
      </c>
    </row>
    <row r="7" spans="1:31" x14ac:dyDescent="0.35">
      <c r="A7" s="8"/>
      <c r="B7" s="69" t="s">
        <v>121</v>
      </c>
      <c r="C7" s="70" t="s">
        <v>22</v>
      </c>
      <c r="D7" s="71">
        <v>3</v>
      </c>
      <c r="E7" s="71"/>
      <c r="F7" s="71">
        <v>2</v>
      </c>
      <c r="G7" s="71">
        <v>3</v>
      </c>
      <c r="H7" s="71">
        <v>3</v>
      </c>
      <c r="I7" s="71">
        <v>3</v>
      </c>
      <c r="J7" s="71">
        <v>3</v>
      </c>
      <c r="K7" s="71">
        <v>2</v>
      </c>
      <c r="L7" s="71">
        <v>3</v>
      </c>
      <c r="M7" s="71">
        <v>2</v>
      </c>
      <c r="N7" s="71">
        <v>2</v>
      </c>
      <c r="O7" s="71">
        <v>2</v>
      </c>
      <c r="P7" s="71">
        <v>2</v>
      </c>
      <c r="Q7" s="71">
        <v>1</v>
      </c>
      <c r="R7" s="71">
        <v>2</v>
      </c>
      <c r="S7" s="71">
        <v>3</v>
      </c>
      <c r="T7" s="71">
        <v>3</v>
      </c>
      <c r="U7" s="71">
        <v>1</v>
      </c>
      <c r="V7" s="71">
        <v>1</v>
      </c>
      <c r="W7" s="71">
        <v>2</v>
      </c>
      <c r="X7" s="58">
        <v>2</v>
      </c>
      <c r="Y7" s="8"/>
      <c r="Z7" s="15">
        <f t="shared" si="0"/>
        <v>3</v>
      </c>
      <c r="AA7" s="15">
        <f t="shared" si="1"/>
        <v>9</v>
      </c>
      <c r="AB7" s="15">
        <f t="shared" si="2"/>
        <v>8</v>
      </c>
      <c r="AD7" s="39">
        <f t="shared" si="3"/>
        <v>0.22641509433962265</v>
      </c>
      <c r="AE7" s="39">
        <f t="shared" si="4"/>
        <v>5.6603773584905662E-2</v>
      </c>
    </row>
    <row r="8" spans="1:31" x14ac:dyDescent="0.35">
      <c r="A8" s="8"/>
      <c r="B8" s="69" t="s">
        <v>124</v>
      </c>
      <c r="C8" s="70" t="s">
        <v>26</v>
      </c>
      <c r="D8" s="71">
        <v>3</v>
      </c>
      <c r="E8" s="71">
        <v>2</v>
      </c>
      <c r="F8" s="71"/>
      <c r="G8" s="71">
        <v>3</v>
      </c>
      <c r="H8" s="71">
        <v>3</v>
      </c>
      <c r="I8" s="71">
        <v>3</v>
      </c>
      <c r="J8" s="71">
        <v>1</v>
      </c>
      <c r="K8" s="71">
        <v>2</v>
      </c>
      <c r="L8" s="71">
        <v>3</v>
      </c>
      <c r="M8" s="71">
        <v>2</v>
      </c>
      <c r="N8" s="71">
        <v>3</v>
      </c>
      <c r="O8" s="71">
        <v>2</v>
      </c>
      <c r="P8" s="71">
        <v>2</v>
      </c>
      <c r="Q8" s="71">
        <v>1</v>
      </c>
      <c r="R8" s="71">
        <v>2</v>
      </c>
      <c r="S8" s="71">
        <v>3</v>
      </c>
      <c r="T8" s="71">
        <v>3</v>
      </c>
      <c r="U8" s="71">
        <v>3</v>
      </c>
      <c r="V8" s="71">
        <v>2</v>
      </c>
      <c r="W8" s="71">
        <v>2</v>
      </c>
      <c r="X8" s="58">
        <v>3</v>
      </c>
      <c r="Y8" s="8"/>
      <c r="Z8" s="15">
        <f t="shared" si="0"/>
        <v>2</v>
      </c>
      <c r="AA8" s="15">
        <f t="shared" si="1"/>
        <v>8</v>
      </c>
      <c r="AB8" s="15">
        <f t="shared" si="2"/>
        <v>10</v>
      </c>
      <c r="AD8" s="39">
        <f t="shared" si="3"/>
        <v>0.18867924528301888</v>
      </c>
      <c r="AE8" s="39">
        <f t="shared" si="4"/>
        <v>3.7735849056603772E-2</v>
      </c>
    </row>
    <row r="9" spans="1:31" x14ac:dyDescent="0.35">
      <c r="A9" s="8"/>
      <c r="B9" s="69" t="s">
        <v>125</v>
      </c>
      <c r="C9" s="70" t="s">
        <v>221</v>
      </c>
      <c r="D9" s="71">
        <v>1</v>
      </c>
      <c r="E9" s="71">
        <v>2</v>
      </c>
      <c r="F9" s="71">
        <v>2</v>
      </c>
      <c r="G9" s="71"/>
      <c r="H9" s="71">
        <v>3</v>
      </c>
      <c r="I9" s="71">
        <v>3</v>
      </c>
      <c r="J9" s="71">
        <v>3</v>
      </c>
      <c r="K9" s="71">
        <v>2</v>
      </c>
      <c r="L9" s="71">
        <v>3</v>
      </c>
      <c r="M9" s="71">
        <v>2</v>
      </c>
      <c r="N9" s="71">
        <v>3</v>
      </c>
      <c r="O9" s="71">
        <v>1</v>
      </c>
      <c r="P9" s="71">
        <v>1</v>
      </c>
      <c r="Q9" s="71">
        <v>1</v>
      </c>
      <c r="R9" s="71">
        <v>2</v>
      </c>
      <c r="S9" s="71">
        <v>3</v>
      </c>
      <c r="T9" s="71">
        <v>3</v>
      </c>
      <c r="U9" s="71">
        <v>3</v>
      </c>
      <c r="V9" s="71">
        <v>2</v>
      </c>
      <c r="W9" s="71">
        <v>2</v>
      </c>
      <c r="X9" s="58">
        <v>1</v>
      </c>
      <c r="Y9" s="8"/>
      <c r="Z9" s="15">
        <f t="shared" si="0"/>
        <v>5</v>
      </c>
      <c r="AA9" s="15">
        <f t="shared" si="1"/>
        <v>7</v>
      </c>
      <c r="AB9" s="15">
        <f t="shared" si="2"/>
        <v>8</v>
      </c>
      <c r="AD9" s="39">
        <f t="shared" si="3"/>
        <v>0.22641509433962265</v>
      </c>
      <c r="AE9" s="39">
        <f t="shared" si="4"/>
        <v>9.4339622641509441E-2</v>
      </c>
    </row>
    <row r="10" spans="1:31" x14ac:dyDescent="0.35">
      <c r="A10" s="8"/>
      <c r="B10" s="69" t="s">
        <v>126</v>
      </c>
      <c r="C10" s="70" t="s">
        <v>29</v>
      </c>
      <c r="D10" s="71">
        <v>3</v>
      </c>
      <c r="E10" s="71">
        <v>2</v>
      </c>
      <c r="F10" s="71">
        <v>2</v>
      </c>
      <c r="G10" s="71">
        <v>3</v>
      </c>
      <c r="H10" s="71"/>
      <c r="I10" s="71">
        <v>3</v>
      </c>
      <c r="J10" s="71">
        <v>3</v>
      </c>
      <c r="K10" s="71">
        <v>2</v>
      </c>
      <c r="L10" s="71">
        <v>3</v>
      </c>
      <c r="M10" s="71">
        <v>2</v>
      </c>
      <c r="N10" s="71">
        <v>3</v>
      </c>
      <c r="O10" s="71">
        <v>1</v>
      </c>
      <c r="P10" s="71">
        <v>2</v>
      </c>
      <c r="Q10" s="71">
        <v>1</v>
      </c>
      <c r="R10" s="71">
        <v>2</v>
      </c>
      <c r="S10" s="71">
        <v>3</v>
      </c>
      <c r="T10" s="71">
        <v>3</v>
      </c>
      <c r="U10" s="71">
        <v>3</v>
      </c>
      <c r="V10" s="71">
        <v>2</v>
      </c>
      <c r="W10" s="71">
        <v>3</v>
      </c>
      <c r="X10" s="58">
        <v>2</v>
      </c>
      <c r="Y10" s="8"/>
      <c r="Z10" s="15">
        <f t="shared" si="0"/>
        <v>2</v>
      </c>
      <c r="AA10" s="15">
        <f t="shared" si="1"/>
        <v>8</v>
      </c>
      <c r="AB10" s="15">
        <f t="shared" si="2"/>
        <v>10</v>
      </c>
      <c r="AD10" s="39">
        <f t="shared" si="3"/>
        <v>0.18867924528301888</v>
      </c>
      <c r="AE10" s="39">
        <f t="shared" si="4"/>
        <v>3.7735849056603772E-2</v>
      </c>
    </row>
    <row r="11" spans="1:31" x14ac:dyDescent="0.35">
      <c r="A11" s="8"/>
      <c r="B11" s="69" t="s">
        <v>128</v>
      </c>
      <c r="C11" s="70" t="s">
        <v>33</v>
      </c>
      <c r="D11" s="71">
        <v>3</v>
      </c>
      <c r="E11" s="71">
        <v>2</v>
      </c>
      <c r="F11" s="71">
        <v>2</v>
      </c>
      <c r="G11" s="71">
        <v>3</v>
      </c>
      <c r="H11" s="71">
        <v>3</v>
      </c>
      <c r="I11" s="71"/>
      <c r="J11" s="71">
        <v>3</v>
      </c>
      <c r="K11" s="71">
        <v>3</v>
      </c>
      <c r="L11" s="71">
        <v>3</v>
      </c>
      <c r="M11" s="71">
        <v>2</v>
      </c>
      <c r="N11" s="71">
        <v>3</v>
      </c>
      <c r="O11" s="71">
        <v>2</v>
      </c>
      <c r="P11" s="71">
        <v>2</v>
      </c>
      <c r="Q11" s="71">
        <v>1</v>
      </c>
      <c r="R11" s="71">
        <v>2</v>
      </c>
      <c r="S11" s="71">
        <v>3</v>
      </c>
      <c r="T11" s="71">
        <v>3</v>
      </c>
      <c r="U11" s="71">
        <v>3</v>
      </c>
      <c r="V11" s="71">
        <v>1</v>
      </c>
      <c r="W11" s="71">
        <v>2</v>
      </c>
      <c r="X11" s="58">
        <v>3</v>
      </c>
      <c r="Y11" s="8"/>
      <c r="Z11" s="15">
        <f t="shared" si="0"/>
        <v>2</v>
      </c>
      <c r="AA11" s="15">
        <f t="shared" si="1"/>
        <v>7</v>
      </c>
      <c r="AB11" s="15">
        <f t="shared" si="2"/>
        <v>11</v>
      </c>
      <c r="AD11" s="39">
        <f t="shared" si="3"/>
        <v>0.16981132075471697</v>
      </c>
      <c r="AE11" s="39">
        <f t="shared" si="4"/>
        <v>3.7735849056603772E-2</v>
      </c>
    </row>
    <row r="12" spans="1:31" x14ac:dyDescent="0.35">
      <c r="A12" s="8"/>
      <c r="B12" s="69" t="s">
        <v>129</v>
      </c>
      <c r="C12" s="70" t="s">
        <v>35</v>
      </c>
      <c r="D12" s="71">
        <v>3</v>
      </c>
      <c r="E12" s="71">
        <v>2</v>
      </c>
      <c r="F12" s="71">
        <v>2</v>
      </c>
      <c r="G12" s="71">
        <v>3</v>
      </c>
      <c r="H12" s="71">
        <v>3</v>
      </c>
      <c r="I12" s="71">
        <v>3</v>
      </c>
      <c r="J12" s="71"/>
      <c r="K12" s="71">
        <v>1</v>
      </c>
      <c r="L12" s="71">
        <v>3</v>
      </c>
      <c r="M12" s="71">
        <v>2</v>
      </c>
      <c r="N12" s="71">
        <v>3</v>
      </c>
      <c r="O12" s="71">
        <v>2</v>
      </c>
      <c r="P12" s="71">
        <v>2</v>
      </c>
      <c r="Q12" s="71">
        <v>1</v>
      </c>
      <c r="R12" s="71">
        <v>2</v>
      </c>
      <c r="S12" s="71">
        <v>3</v>
      </c>
      <c r="T12" s="71">
        <v>3</v>
      </c>
      <c r="U12" s="71">
        <v>3</v>
      </c>
      <c r="V12" s="71">
        <v>2</v>
      </c>
      <c r="W12" s="71">
        <v>3</v>
      </c>
      <c r="X12" s="58">
        <v>2</v>
      </c>
      <c r="Y12" s="8"/>
      <c r="Z12" s="15">
        <f t="shared" si="0"/>
        <v>2</v>
      </c>
      <c r="AA12" s="15">
        <f t="shared" si="1"/>
        <v>8</v>
      </c>
      <c r="AB12" s="15">
        <f t="shared" si="2"/>
        <v>10</v>
      </c>
      <c r="AD12" s="39">
        <f t="shared" si="3"/>
        <v>0.18867924528301888</v>
      </c>
      <c r="AE12" s="39">
        <f t="shared" si="4"/>
        <v>3.7735849056603772E-2</v>
      </c>
    </row>
    <row r="13" spans="1:31" x14ac:dyDescent="0.35">
      <c r="A13" s="8"/>
      <c r="B13" s="69" t="s">
        <v>135</v>
      </c>
      <c r="C13" s="70" t="s">
        <v>45</v>
      </c>
      <c r="D13" s="71">
        <v>1</v>
      </c>
      <c r="E13" s="71">
        <v>2</v>
      </c>
      <c r="F13" s="71">
        <v>2</v>
      </c>
      <c r="G13" s="71">
        <v>2</v>
      </c>
      <c r="H13" s="71">
        <v>3</v>
      </c>
      <c r="I13" s="71">
        <v>3</v>
      </c>
      <c r="J13" s="71">
        <v>1</v>
      </c>
      <c r="K13" s="71"/>
      <c r="L13" s="71">
        <v>3</v>
      </c>
      <c r="M13" s="71">
        <v>2</v>
      </c>
      <c r="N13" s="71">
        <v>1</v>
      </c>
      <c r="O13" s="71">
        <v>1</v>
      </c>
      <c r="P13" s="71">
        <v>1</v>
      </c>
      <c r="Q13" s="71">
        <v>1</v>
      </c>
      <c r="R13" s="71">
        <v>2</v>
      </c>
      <c r="S13" s="71">
        <v>2</v>
      </c>
      <c r="T13" s="71">
        <v>1</v>
      </c>
      <c r="U13" s="71">
        <v>3</v>
      </c>
      <c r="V13" s="71">
        <v>1</v>
      </c>
      <c r="W13" s="71">
        <v>1</v>
      </c>
      <c r="X13" s="58">
        <v>1</v>
      </c>
      <c r="Y13" s="8"/>
      <c r="Z13" s="15">
        <f t="shared" si="0"/>
        <v>10</v>
      </c>
      <c r="AA13" s="15">
        <f t="shared" si="1"/>
        <v>6</v>
      </c>
      <c r="AB13" s="15">
        <f t="shared" si="2"/>
        <v>4</v>
      </c>
      <c r="AD13" s="39">
        <f t="shared" si="3"/>
        <v>0.30188679245283018</v>
      </c>
      <c r="AE13" s="39">
        <f t="shared" si="4"/>
        <v>0.18867924528301888</v>
      </c>
    </row>
    <row r="14" spans="1:31" x14ac:dyDescent="0.35">
      <c r="A14" s="8"/>
      <c r="B14" s="69" t="s">
        <v>138</v>
      </c>
      <c r="C14" s="70" t="s">
        <v>51</v>
      </c>
      <c r="D14" s="71">
        <v>3</v>
      </c>
      <c r="E14" s="71">
        <v>2</v>
      </c>
      <c r="F14" s="71">
        <v>2</v>
      </c>
      <c r="G14" s="71">
        <v>3</v>
      </c>
      <c r="H14" s="71">
        <v>2</v>
      </c>
      <c r="I14" s="71">
        <v>3</v>
      </c>
      <c r="J14" s="71">
        <v>3</v>
      </c>
      <c r="K14" s="71">
        <v>2</v>
      </c>
      <c r="L14" s="71"/>
      <c r="M14" s="71">
        <v>2</v>
      </c>
      <c r="N14" s="71">
        <v>3</v>
      </c>
      <c r="O14" s="71">
        <v>3</v>
      </c>
      <c r="P14" s="71">
        <v>2</v>
      </c>
      <c r="Q14" s="71">
        <v>1</v>
      </c>
      <c r="R14" s="71">
        <v>2</v>
      </c>
      <c r="S14" s="71">
        <v>3</v>
      </c>
      <c r="T14" s="71">
        <v>3</v>
      </c>
      <c r="U14" s="71">
        <v>1</v>
      </c>
      <c r="V14" s="71">
        <v>2</v>
      </c>
      <c r="W14" s="71">
        <v>3</v>
      </c>
      <c r="X14" s="58">
        <v>3</v>
      </c>
      <c r="Y14" s="8"/>
      <c r="Z14" s="15">
        <f t="shared" si="0"/>
        <v>2</v>
      </c>
      <c r="AA14" s="15">
        <f t="shared" si="1"/>
        <v>8</v>
      </c>
      <c r="AB14" s="15">
        <f t="shared" si="2"/>
        <v>10</v>
      </c>
      <c r="AD14" s="39">
        <f t="shared" si="3"/>
        <v>0.18867924528301888</v>
      </c>
      <c r="AE14" s="39">
        <f t="shared" si="4"/>
        <v>3.7735849056603772E-2</v>
      </c>
    </row>
    <row r="15" spans="1:31" x14ac:dyDescent="0.35">
      <c r="A15" s="8"/>
      <c r="B15" s="69" t="s">
        <v>139</v>
      </c>
      <c r="C15" s="70" t="s">
        <v>53</v>
      </c>
      <c r="D15" s="71">
        <v>3</v>
      </c>
      <c r="E15" s="71">
        <v>2</v>
      </c>
      <c r="F15" s="71">
        <v>2</v>
      </c>
      <c r="G15" s="71">
        <v>3</v>
      </c>
      <c r="H15" s="71">
        <v>3</v>
      </c>
      <c r="I15" s="71">
        <v>3</v>
      </c>
      <c r="J15" s="71">
        <v>3</v>
      </c>
      <c r="K15" s="71">
        <v>2</v>
      </c>
      <c r="L15" s="71">
        <v>3</v>
      </c>
      <c r="M15" s="71"/>
      <c r="N15" s="71">
        <v>2</v>
      </c>
      <c r="O15" s="71">
        <v>2</v>
      </c>
      <c r="P15" s="71">
        <v>2</v>
      </c>
      <c r="Q15" s="71">
        <v>1</v>
      </c>
      <c r="R15" s="71">
        <v>2</v>
      </c>
      <c r="S15" s="71">
        <v>3</v>
      </c>
      <c r="T15" s="71">
        <v>1</v>
      </c>
      <c r="U15" s="71">
        <v>3</v>
      </c>
      <c r="V15" s="71">
        <v>1</v>
      </c>
      <c r="W15" s="71">
        <v>2</v>
      </c>
      <c r="X15" s="58">
        <v>1</v>
      </c>
      <c r="Y15" s="8"/>
      <c r="Z15" s="15">
        <f t="shared" si="0"/>
        <v>4</v>
      </c>
      <c r="AA15" s="15">
        <f t="shared" si="1"/>
        <v>8</v>
      </c>
      <c r="AB15" s="15">
        <f t="shared" si="2"/>
        <v>8</v>
      </c>
      <c r="AD15" s="39">
        <f t="shared" si="3"/>
        <v>0.22641509433962265</v>
      </c>
      <c r="AE15" s="39">
        <f t="shared" si="4"/>
        <v>7.5471698113207544E-2</v>
      </c>
    </row>
    <row r="16" spans="1:31" x14ac:dyDescent="0.35">
      <c r="A16" s="8"/>
      <c r="B16" s="69" t="s">
        <v>140</v>
      </c>
      <c r="C16" s="70" t="s">
        <v>55</v>
      </c>
      <c r="D16" s="71">
        <v>3</v>
      </c>
      <c r="E16" s="71">
        <v>2</v>
      </c>
      <c r="F16" s="71">
        <v>2</v>
      </c>
      <c r="G16" s="71">
        <v>3</v>
      </c>
      <c r="H16" s="71">
        <v>3</v>
      </c>
      <c r="I16" s="71">
        <v>3</v>
      </c>
      <c r="J16" s="71">
        <v>3</v>
      </c>
      <c r="K16" s="71">
        <v>1</v>
      </c>
      <c r="L16" s="71">
        <v>3</v>
      </c>
      <c r="M16" s="71">
        <v>2</v>
      </c>
      <c r="N16" s="71"/>
      <c r="O16" s="71">
        <v>1</v>
      </c>
      <c r="P16" s="71">
        <v>2</v>
      </c>
      <c r="Q16" s="71">
        <v>1</v>
      </c>
      <c r="R16" s="71">
        <v>2</v>
      </c>
      <c r="S16" s="71">
        <v>3</v>
      </c>
      <c r="T16" s="71">
        <v>1</v>
      </c>
      <c r="U16" s="71">
        <v>3</v>
      </c>
      <c r="V16" s="71">
        <v>1</v>
      </c>
      <c r="W16" s="71">
        <v>1</v>
      </c>
      <c r="X16" s="58">
        <v>1</v>
      </c>
      <c r="Y16" s="8"/>
      <c r="Z16" s="15">
        <f t="shared" si="0"/>
        <v>7</v>
      </c>
      <c r="AA16" s="15">
        <f t="shared" si="1"/>
        <v>5</v>
      </c>
      <c r="AB16" s="15">
        <f t="shared" si="2"/>
        <v>8</v>
      </c>
      <c r="AD16" s="39">
        <f t="shared" si="3"/>
        <v>0.22641509433962265</v>
      </c>
      <c r="AE16" s="39">
        <f t="shared" si="4"/>
        <v>0.13207547169811321</v>
      </c>
    </row>
    <row r="17" spans="1:31" x14ac:dyDescent="0.35">
      <c r="A17" s="8"/>
      <c r="B17" s="69" t="s">
        <v>143</v>
      </c>
      <c r="C17" s="70" t="s">
        <v>61</v>
      </c>
      <c r="D17" s="71">
        <v>3</v>
      </c>
      <c r="E17" s="71">
        <v>2</v>
      </c>
      <c r="F17" s="71">
        <v>2</v>
      </c>
      <c r="G17" s="71">
        <v>2</v>
      </c>
      <c r="H17" s="71">
        <v>3</v>
      </c>
      <c r="I17" s="71">
        <v>3</v>
      </c>
      <c r="J17" s="71">
        <v>3</v>
      </c>
      <c r="K17" s="71">
        <v>1</v>
      </c>
      <c r="L17" s="71">
        <v>3</v>
      </c>
      <c r="M17" s="71">
        <v>2</v>
      </c>
      <c r="N17" s="71">
        <v>1</v>
      </c>
      <c r="O17" s="71"/>
      <c r="P17" s="71">
        <v>1</v>
      </c>
      <c r="Q17" s="71">
        <v>1</v>
      </c>
      <c r="R17" s="71">
        <v>2</v>
      </c>
      <c r="S17" s="71">
        <v>3</v>
      </c>
      <c r="T17" s="71">
        <v>1</v>
      </c>
      <c r="U17" s="71">
        <v>1</v>
      </c>
      <c r="V17" s="71">
        <v>1</v>
      </c>
      <c r="W17" s="71">
        <v>1</v>
      </c>
      <c r="X17" s="58">
        <v>1</v>
      </c>
      <c r="Y17" s="8"/>
      <c r="Z17" s="15">
        <f t="shared" si="0"/>
        <v>9</v>
      </c>
      <c r="AA17" s="15">
        <f t="shared" si="1"/>
        <v>5</v>
      </c>
      <c r="AB17" s="15">
        <f t="shared" si="2"/>
        <v>6</v>
      </c>
      <c r="AD17" s="39">
        <f t="shared" si="3"/>
        <v>0.26415094339622641</v>
      </c>
      <c r="AE17" s="39">
        <f t="shared" si="4"/>
        <v>0.16981132075471697</v>
      </c>
    </row>
    <row r="18" spans="1:31" x14ac:dyDescent="0.35">
      <c r="A18" s="8"/>
      <c r="B18" s="69" t="s">
        <v>149</v>
      </c>
      <c r="C18" s="70" t="s">
        <v>73</v>
      </c>
      <c r="D18" s="71">
        <v>1</v>
      </c>
      <c r="E18" s="71">
        <v>2</v>
      </c>
      <c r="F18" s="71">
        <v>2</v>
      </c>
      <c r="G18" s="71">
        <v>1</v>
      </c>
      <c r="H18" s="71">
        <v>3</v>
      </c>
      <c r="I18" s="71">
        <v>3</v>
      </c>
      <c r="J18" s="71">
        <v>3</v>
      </c>
      <c r="K18" s="71">
        <v>1</v>
      </c>
      <c r="L18" s="71">
        <v>3</v>
      </c>
      <c r="M18" s="71">
        <v>2</v>
      </c>
      <c r="N18" s="71">
        <v>3</v>
      </c>
      <c r="O18" s="71">
        <v>1</v>
      </c>
      <c r="P18" s="71"/>
      <c r="Q18" s="71">
        <v>1</v>
      </c>
      <c r="R18" s="71">
        <v>2</v>
      </c>
      <c r="S18" s="71">
        <v>3</v>
      </c>
      <c r="T18" s="71">
        <v>3</v>
      </c>
      <c r="U18" s="71">
        <v>3</v>
      </c>
      <c r="V18" s="71">
        <v>1</v>
      </c>
      <c r="W18" s="71">
        <v>2</v>
      </c>
      <c r="X18" s="58">
        <v>2</v>
      </c>
      <c r="Y18" s="8"/>
      <c r="Z18" s="15">
        <f t="shared" si="0"/>
        <v>6</v>
      </c>
      <c r="AA18" s="15">
        <f t="shared" si="1"/>
        <v>6</v>
      </c>
      <c r="AB18" s="15">
        <f t="shared" si="2"/>
        <v>8</v>
      </c>
      <c r="AD18" s="39">
        <f t="shared" si="3"/>
        <v>0.22641509433962265</v>
      </c>
      <c r="AE18" s="39">
        <f t="shared" si="4"/>
        <v>0.11320754716981132</v>
      </c>
    </row>
    <row r="19" spans="1:31" x14ac:dyDescent="0.35">
      <c r="A19" s="8"/>
      <c r="B19" s="69" t="s">
        <v>152</v>
      </c>
      <c r="C19" s="70" t="s">
        <v>78</v>
      </c>
      <c r="D19" s="71">
        <v>3</v>
      </c>
      <c r="E19" s="71">
        <v>2</v>
      </c>
      <c r="F19" s="71">
        <v>2</v>
      </c>
      <c r="G19" s="71">
        <v>3</v>
      </c>
      <c r="H19" s="71">
        <v>2</v>
      </c>
      <c r="I19" s="71">
        <v>3</v>
      </c>
      <c r="J19" s="71">
        <v>3</v>
      </c>
      <c r="K19" s="71">
        <v>1</v>
      </c>
      <c r="L19" s="71">
        <v>3</v>
      </c>
      <c r="M19" s="71">
        <v>2</v>
      </c>
      <c r="N19" s="71">
        <v>1</v>
      </c>
      <c r="O19" s="71">
        <v>1</v>
      </c>
      <c r="P19" s="71">
        <v>1</v>
      </c>
      <c r="Q19" s="71"/>
      <c r="R19" s="71">
        <v>2</v>
      </c>
      <c r="S19" s="71">
        <v>3</v>
      </c>
      <c r="T19" s="71">
        <v>1</v>
      </c>
      <c r="U19" s="71">
        <v>1</v>
      </c>
      <c r="V19" s="71">
        <v>1</v>
      </c>
      <c r="W19" s="71">
        <v>1</v>
      </c>
      <c r="X19" s="58">
        <v>1</v>
      </c>
      <c r="Y19" s="8"/>
      <c r="Z19" s="15">
        <f t="shared" si="0"/>
        <v>9</v>
      </c>
      <c r="AA19" s="15">
        <f t="shared" si="1"/>
        <v>5</v>
      </c>
      <c r="AB19" s="15">
        <f t="shared" si="2"/>
        <v>6</v>
      </c>
      <c r="AD19" s="39">
        <f t="shared" si="3"/>
        <v>0.26415094339622641</v>
      </c>
      <c r="AE19" s="39">
        <f t="shared" si="4"/>
        <v>0.16981132075471697</v>
      </c>
    </row>
    <row r="20" spans="1:31" x14ac:dyDescent="0.35">
      <c r="A20" s="8"/>
      <c r="B20" s="69" t="s">
        <v>154</v>
      </c>
      <c r="C20" s="70" t="s">
        <v>82</v>
      </c>
      <c r="D20" s="71">
        <v>3</v>
      </c>
      <c r="E20" s="71">
        <v>2</v>
      </c>
      <c r="F20" s="71">
        <v>2</v>
      </c>
      <c r="G20" s="71">
        <v>3</v>
      </c>
      <c r="H20" s="71">
        <v>3</v>
      </c>
      <c r="I20" s="71">
        <v>3</v>
      </c>
      <c r="J20" s="71">
        <v>3</v>
      </c>
      <c r="K20" s="71">
        <v>3</v>
      </c>
      <c r="L20" s="71">
        <v>3</v>
      </c>
      <c r="M20" s="71">
        <v>2</v>
      </c>
      <c r="N20" s="71">
        <v>3</v>
      </c>
      <c r="O20" s="71">
        <v>3</v>
      </c>
      <c r="P20" s="71">
        <v>2</v>
      </c>
      <c r="Q20" s="71">
        <v>1</v>
      </c>
      <c r="R20" s="71"/>
      <c r="S20" s="71">
        <v>3</v>
      </c>
      <c r="T20" s="71">
        <v>3</v>
      </c>
      <c r="U20" s="71">
        <v>3</v>
      </c>
      <c r="V20" s="71">
        <v>3</v>
      </c>
      <c r="W20" s="71">
        <v>3</v>
      </c>
      <c r="X20" s="58">
        <v>3</v>
      </c>
      <c r="Y20" s="8"/>
      <c r="Z20" s="15">
        <f t="shared" si="0"/>
        <v>1</v>
      </c>
      <c r="AA20" s="15">
        <f t="shared" si="1"/>
        <v>4</v>
      </c>
      <c r="AB20" s="15">
        <f t="shared" si="2"/>
        <v>15</v>
      </c>
      <c r="AD20" s="39">
        <f t="shared" si="3"/>
        <v>9.4339622641509441E-2</v>
      </c>
      <c r="AE20" s="39">
        <f t="shared" si="4"/>
        <v>1.8867924528301886E-2</v>
      </c>
    </row>
    <row r="21" spans="1:31" x14ac:dyDescent="0.35">
      <c r="A21" s="8"/>
      <c r="B21" s="69" t="s">
        <v>157</v>
      </c>
      <c r="C21" s="70" t="s">
        <v>88</v>
      </c>
      <c r="D21" s="71">
        <v>3</v>
      </c>
      <c r="E21" s="71">
        <v>2</v>
      </c>
      <c r="F21" s="71">
        <v>2</v>
      </c>
      <c r="G21" s="71">
        <v>3</v>
      </c>
      <c r="H21" s="71">
        <v>3</v>
      </c>
      <c r="I21" s="71">
        <v>2</v>
      </c>
      <c r="J21" s="71">
        <v>3</v>
      </c>
      <c r="K21" s="71">
        <v>2</v>
      </c>
      <c r="L21" s="71">
        <v>3</v>
      </c>
      <c r="M21" s="71">
        <v>2</v>
      </c>
      <c r="N21" s="71">
        <v>3</v>
      </c>
      <c r="O21" s="71">
        <v>3</v>
      </c>
      <c r="P21" s="71">
        <v>2</v>
      </c>
      <c r="Q21" s="71">
        <v>1</v>
      </c>
      <c r="R21" s="71">
        <v>2</v>
      </c>
      <c r="S21" s="71"/>
      <c r="T21" s="71">
        <v>3</v>
      </c>
      <c r="U21" s="71">
        <v>3</v>
      </c>
      <c r="V21" s="71">
        <v>2</v>
      </c>
      <c r="W21" s="71">
        <v>3</v>
      </c>
      <c r="X21" s="58">
        <v>3</v>
      </c>
      <c r="Y21" s="8"/>
      <c r="Z21" s="15">
        <f t="shared" si="0"/>
        <v>1</v>
      </c>
      <c r="AA21" s="15">
        <f t="shared" si="1"/>
        <v>8</v>
      </c>
      <c r="AB21" s="15">
        <f t="shared" si="2"/>
        <v>11</v>
      </c>
      <c r="AD21" s="39">
        <f t="shared" si="3"/>
        <v>0.16981132075471697</v>
      </c>
      <c r="AE21" s="39">
        <f t="shared" si="4"/>
        <v>1.8867924528301886E-2</v>
      </c>
    </row>
    <row r="22" spans="1:31" x14ac:dyDescent="0.35">
      <c r="A22" s="8"/>
      <c r="B22" s="69" t="s">
        <v>158</v>
      </c>
      <c r="C22" s="70" t="s">
        <v>228</v>
      </c>
      <c r="D22" s="71">
        <v>3</v>
      </c>
      <c r="E22" s="71">
        <v>2</v>
      </c>
      <c r="F22" s="71">
        <v>2</v>
      </c>
      <c r="G22" s="71">
        <v>3</v>
      </c>
      <c r="H22" s="71">
        <v>3</v>
      </c>
      <c r="I22" s="71">
        <v>3</v>
      </c>
      <c r="J22" s="71">
        <v>3</v>
      </c>
      <c r="K22" s="71">
        <v>1</v>
      </c>
      <c r="L22" s="71">
        <v>3</v>
      </c>
      <c r="M22" s="71">
        <v>2</v>
      </c>
      <c r="N22" s="71">
        <v>1</v>
      </c>
      <c r="O22" s="71">
        <v>1</v>
      </c>
      <c r="P22" s="71">
        <v>2</v>
      </c>
      <c r="Q22" s="71">
        <v>1</v>
      </c>
      <c r="R22" s="71">
        <v>2</v>
      </c>
      <c r="S22" s="71">
        <v>3</v>
      </c>
      <c r="T22" s="71"/>
      <c r="U22" s="71">
        <v>3</v>
      </c>
      <c r="V22" s="71">
        <v>1</v>
      </c>
      <c r="W22" s="71">
        <v>1</v>
      </c>
      <c r="X22" s="58">
        <v>1</v>
      </c>
      <c r="Y22" s="8"/>
      <c r="Z22" s="15">
        <f t="shared" si="0"/>
        <v>7</v>
      </c>
      <c r="AA22" s="15">
        <f t="shared" si="1"/>
        <v>5</v>
      </c>
      <c r="AB22" s="15">
        <f t="shared" si="2"/>
        <v>8</v>
      </c>
      <c r="AD22" s="39">
        <f t="shared" si="3"/>
        <v>0.22641509433962265</v>
      </c>
      <c r="AE22" s="39">
        <f t="shared" si="4"/>
        <v>0.13207547169811321</v>
      </c>
    </row>
    <row r="23" spans="1:31" x14ac:dyDescent="0.35">
      <c r="A23" s="8"/>
      <c r="B23" s="69" t="s">
        <v>161</v>
      </c>
      <c r="C23" s="70" t="s">
        <v>94</v>
      </c>
      <c r="D23" s="71">
        <v>3</v>
      </c>
      <c r="E23" s="71">
        <v>2</v>
      </c>
      <c r="F23" s="71">
        <v>2</v>
      </c>
      <c r="G23" s="71">
        <v>3</v>
      </c>
      <c r="H23" s="71">
        <v>3</v>
      </c>
      <c r="I23" s="71">
        <v>3</v>
      </c>
      <c r="J23" s="71">
        <v>3</v>
      </c>
      <c r="K23" s="71">
        <v>2</v>
      </c>
      <c r="L23" s="71">
        <v>1</v>
      </c>
      <c r="M23" s="71">
        <v>2</v>
      </c>
      <c r="N23" s="71">
        <v>3</v>
      </c>
      <c r="O23" s="71">
        <v>1</v>
      </c>
      <c r="P23" s="71">
        <v>2</v>
      </c>
      <c r="Q23" s="71">
        <v>1</v>
      </c>
      <c r="R23" s="71">
        <v>2</v>
      </c>
      <c r="S23" s="71">
        <v>3</v>
      </c>
      <c r="T23" s="71">
        <v>3</v>
      </c>
      <c r="U23" s="71"/>
      <c r="V23" s="71">
        <v>2</v>
      </c>
      <c r="W23" s="71">
        <v>3</v>
      </c>
      <c r="X23" s="58">
        <v>3</v>
      </c>
      <c r="Y23" s="8"/>
      <c r="Z23" s="15">
        <f t="shared" si="0"/>
        <v>3</v>
      </c>
      <c r="AA23" s="15">
        <f t="shared" si="1"/>
        <v>7</v>
      </c>
      <c r="AB23" s="15">
        <f t="shared" si="2"/>
        <v>10</v>
      </c>
      <c r="AD23" s="39">
        <f t="shared" si="3"/>
        <v>0.18867924528301888</v>
      </c>
      <c r="AE23" s="39">
        <f t="shared" si="4"/>
        <v>5.6603773584905662E-2</v>
      </c>
    </row>
    <row r="24" spans="1:31" x14ac:dyDescent="0.35">
      <c r="A24" s="8"/>
      <c r="B24" s="69" t="s">
        <v>162</v>
      </c>
      <c r="C24" s="70" t="s">
        <v>96</v>
      </c>
      <c r="D24" s="71">
        <v>1</v>
      </c>
      <c r="E24" s="71">
        <v>2</v>
      </c>
      <c r="F24" s="71">
        <v>2</v>
      </c>
      <c r="G24" s="71">
        <v>3</v>
      </c>
      <c r="H24" s="71">
        <v>3</v>
      </c>
      <c r="I24" s="71">
        <v>1</v>
      </c>
      <c r="J24" s="71">
        <v>3</v>
      </c>
      <c r="K24" s="71">
        <v>1</v>
      </c>
      <c r="L24" s="71">
        <v>3</v>
      </c>
      <c r="M24" s="71">
        <v>2</v>
      </c>
      <c r="N24" s="71">
        <v>1</v>
      </c>
      <c r="O24" s="71">
        <v>1</v>
      </c>
      <c r="P24" s="71">
        <v>1</v>
      </c>
      <c r="Q24" s="71">
        <v>1</v>
      </c>
      <c r="R24" s="71">
        <v>2</v>
      </c>
      <c r="S24" s="71">
        <v>3</v>
      </c>
      <c r="T24" s="71">
        <v>1</v>
      </c>
      <c r="U24" s="71">
        <v>3</v>
      </c>
      <c r="V24" s="71"/>
      <c r="W24" s="71">
        <v>1</v>
      </c>
      <c r="X24" s="58">
        <v>1</v>
      </c>
      <c r="Y24" s="8"/>
      <c r="Z24" s="15">
        <f t="shared" si="0"/>
        <v>10</v>
      </c>
      <c r="AA24" s="15">
        <f t="shared" si="1"/>
        <v>4</v>
      </c>
      <c r="AB24" s="15">
        <f t="shared" si="2"/>
        <v>6</v>
      </c>
      <c r="AD24" s="39">
        <f t="shared" si="3"/>
        <v>0.26415094339622641</v>
      </c>
      <c r="AE24" s="39">
        <f t="shared" si="4"/>
        <v>0.18867924528301888</v>
      </c>
    </row>
    <row r="25" spans="1:31" x14ac:dyDescent="0.35">
      <c r="A25" s="8"/>
      <c r="B25" s="69" t="s">
        <v>163</v>
      </c>
      <c r="C25" s="70" t="s">
        <v>99</v>
      </c>
      <c r="D25" s="71">
        <v>3</v>
      </c>
      <c r="E25" s="71">
        <v>2</v>
      </c>
      <c r="F25" s="71">
        <v>2</v>
      </c>
      <c r="G25" s="71">
        <v>3</v>
      </c>
      <c r="H25" s="71">
        <v>3</v>
      </c>
      <c r="I25" s="71">
        <v>3</v>
      </c>
      <c r="J25" s="71">
        <v>3</v>
      </c>
      <c r="K25" s="71">
        <v>1</v>
      </c>
      <c r="L25" s="71">
        <v>3</v>
      </c>
      <c r="M25" s="71">
        <v>2</v>
      </c>
      <c r="N25" s="71">
        <v>1</v>
      </c>
      <c r="O25" s="71">
        <v>1</v>
      </c>
      <c r="P25" s="71">
        <v>2</v>
      </c>
      <c r="Q25" s="71">
        <v>1</v>
      </c>
      <c r="R25" s="71">
        <v>2</v>
      </c>
      <c r="S25" s="71">
        <v>3</v>
      </c>
      <c r="T25" s="71">
        <v>1</v>
      </c>
      <c r="U25" s="71">
        <v>3</v>
      </c>
      <c r="V25" s="71">
        <v>1</v>
      </c>
      <c r="W25" s="71"/>
      <c r="X25" s="58">
        <v>1</v>
      </c>
      <c r="Y25" s="8"/>
      <c r="Z25" s="15">
        <f t="shared" si="0"/>
        <v>7</v>
      </c>
      <c r="AA25" s="15">
        <f t="shared" si="1"/>
        <v>5</v>
      </c>
      <c r="AB25" s="15">
        <f t="shared" si="2"/>
        <v>8</v>
      </c>
      <c r="AD25" s="39">
        <f t="shared" si="3"/>
        <v>0.22641509433962265</v>
      </c>
      <c r="AE25" s="39">
        <f t="shared" si="4"/>
        <v>0.13207547169811321</v>
      </c>
    </row>
    <row r="26" spans="1:31" ht="15" thickBot="1" x14ac:dyDescent="0.4">
      <c r="A26" s="8"/>
      <c r="B26" s="73" t="s">
        <v>164</v>
      </c>
      <c r="C26" s="74" t="s">
        <v>101</v>
      </c>
      <c r="D26" s="71">
        <v>3</v>
      </c>
      <c r="E26" s="71">
        <v>2</v>
      </c>
      <c r="F26" s="71">
        <v>2</v>
      </c>
      <c r="G26" s="71">
        <v>1</v>
      </c>
      <c r="H26" s="71">
        <v>3</v>
      </c>
      <c r="I26" s="71">
        <v>3</v>
      </c>
      <c r="J26" s="71">
        <v>3</v>
      </c>
      <c r="K26" s="71">
        <v>1</v>
      </c>
      <c r="L26" s="71">
        <v>3</v>
      </c>
      <c r="M26" s="71">
        <v>2</v>
      </c>
      <c r="N26" s="71">
        <v>1</v>
      </c>
      <c r="O26" s="71">
        <v>1</v>
      </c>
      <c r="P26" s="71">
        <v>2</v>
      </c>
      <c r="Q26" s="71">
        <v>1</v>
      </c>
      <c r="R26" s="71">
        <v>2</v>
      </c>
      <c r="S26" s="71">
        <v>3</v>
      </c>
      <c r="T26" s="71">
        <v>1</v>
      </c>
      <c r="U26" s="71">
        <v>3</v>
      </c>
      <c r="V26" s="71">
        <v>1</v>
      </c>
      <c r="W26" s="71">
        <v>1</v>
      </c>
      <c r="X26" s="58"/>
      <c r="Y26" s="8"/>
      <c r="Z26" s="15">
        <f t="shared" si="0"/>
        <v>8</v>
      </c>
      <c r="AA26" s="15">
        <f t="shared" si="1"/>
        <v>5</v>
      </c>
      <c r="AB26" s="15">
        <f t="shared" si="2"/>
        <v>7</v>
      </c>
      <c r="AD26" s="39">
        <f t="shared" si="3"/>
        <v>0.24528301886792453</v>
      </c>
      <c r="AE26" s="39">
        <f t="shared" si="4"/>
        <v>0.15094339622641509</v>
      </c>
    </row>
    <row r="27" spans="1:31" x14ac:dyDescent="0.35">
      <c r="A27" s="8"/>
      <c r="B27" s="75"/>
      <c r="C27" s="75" t="s">
        <v>167</v>
      </c>
      <c r="D27" s="77">
        <f t="shared" ref="D27:X27" si="5">COUNTIF(D$6:D$26,1)</f>
        <v>4</v>
      </c>
      <c r="E27" s="77">
        <f t="shared" si="5"/>
        <v>0</v>
      </c>
      <c r="F27" s="77">
        <f t="shared" si="5"/>
        <v>0</v>
      </c>
      <c r="G27" s="77">
        <f t="shared" si="5"/>
        <v>3</v>
      </c>
      <c r="H27" s="77">
        <f t="shared" si="5"/>
        <v>0</v>
      </c>
      <c r="I27" s="77">
        <f t="shared" si="5"/>
        <v>1</v>
      </c>
      <c r="J27" s="77">
        <f t="shared" si="5"/>
        <v>2</v>
      </c>
      <c r="K27" s="77">
        <f t="shared" si="5"/>
        <v>10</v>
      </c>
      <c r="L27" s="77">
        <f t="shared" si="5"/>
        <v>1</v>
      </c>
      <c r="M27" s="77">
        <f t="shared" si="5"/>
        <v>0</v>
      </c>
      <c r="N27" s="77">
        <f t="shared" si="5"/>
        <v>7</v>
      </c>
      <c r="O27" s="77">
        <f t="shared" si="5"/>
        <v>12</v>
      </c>
      <c r="P27" s="77">
        <f t="shared" si="5"/>
        <v>6</v>
      </c>
      <c r="Q27" s="77">
        <f t="shared" si="5"/>
        <v>20</v>
      </c>
      <c r="R27" s="77">
        <f t="shared" si="5"/>
        <v>0</v>
      </c>
      <c r="S27" s="77">
        <f t="shared" si="5"/>
        <v>0</v>
      </c>
      <c r="T27" s="77">
        <f t="shared" si="5"/>
        <v>8</v>
      </c>
      <c r="U27" s="77">
        <f t="shared" si="5"/>
        <v>4</v>
      </c>
      <c r="V27" s="77">
        <f t="shared" si="5"/>
        <v>12</v>
      </c>
      <c r="W27" s="77">
        <f t="shared" si="5"/>
        <v>7</v>
      </c>
      <c r="X27" s="77">
        <f t="shared" si="5"/>
        <v>9</v>
      </c>
      <c r="Y27" s="8"/>
    </row>
    <row r="28" spans="1:31" x14ac:dyDescent="0.35">
      <c r="A28" s="8"/>
      <c r="B28" s="75"/>
      <c r="C28" s="75" t="s">
        <v>168</v>
      </c>
      <c r="D28" s="72">
        <f t="shared" ref="D28:X28" si="6">COUNTIF(D$6:D$26,2)</f>
        <v>0</v>
      </c>
      <c r="E28" s="72">
        <f t="shared" si="6"/>
        <v>20</v>
      </c>
      <c r="F28" s="72">
        <f t="shared" si="6"/>
        <v>20</v>
      </c>
      <c r="G28" s="72">
        <f t="shared" si="6"/>
        <v>2</v>
      </c>
      <c r="H28" s="72">
        <f t="shared" si="6"/>
        <v>2</v>
      </c>
      <c r="I28" s="72">
        <f t="shared" si="6"/>
        <v>1</v>
      </c>
      <c r="J28" s="72">
        <f t="shared" si="6"/>
        <v>0</v>
      </c>
      <c r="K28" s="72">
        <f t="shared" si="6"/>
        <v>8</v>
      </c>
      <c r="L28" s="72">
        <f t="shared" si="6"/>
        <v>0</v>
      </c>
      <c r="M28" s="72">
        <f t="shared" si="6"/>
        <v>20</v>
      </c>
      <c r="N28" s="72">
        <f t="shared" si="6"/>
        <v>2</v>
      </c>
      <c r="O28" s="72">
        <f t="shared" si="6"/>
        <v>5</v>
      </c>
      <c r="P28" s="72">
        <f t="shared" si="6"/>
        <v>14</v>
      </c>
      <c r="Q28" s="72">
        <f t="shared" si="6"/>
        <v>0</v>
      </c>
      <c r="R28" s="72">
        <f t="shared" si="6"/>
        <v>20</v>
      </c>
      <c r="S28" s="72">
        <f t="shared" si="6"/>
        <v>1</v>
      </c>
      <c r="T28" s="72">
        <f t="shared" si="6"/>
        <v>0</v>
      </c>
      <c r="U28" s="72">
        <f t="shared" si="6"/>
        <v>0</v>
      </c>
      <c r="V28" s="72">
        <f t="shared" si="6"/>
        <v>7</v>
      </c>
      <c r="W28" s="72">
        <f t="shared" si="6"/>
        <v>7</v>
      </c>
      <c r="X28" s="72">
        <f t="shared" si="6"/>
        <v>5</v>
      </c>
      <c r="Y28" s="8"/>
    </row>
    <row r="29" spans="1:31" x14ac:dyDescent="0.35">
      <c r="A29" s="8"/>
      <c r="B29" s="75"/>
      <c r="C29" s="75" t="s">
        <v>169</v>
      </c>
      <c r="D29" s="72">
        <f t="shared" ref="D29:X29" si="7">COUNTIF(D$6:D$26,3)</f>
        <v>16</v>
      </c>
      <c r="E29" s="72">
        <f t="shared" si="7"/>
        <v>0</v>
      </c>
      <c r="F29" s="72">
        <f t="shared" si="7"/>
        <v>0</v>
      </c>
      <c r="G29" s="72">
        <f t="shared" si="7"/>
        <v>15</v>
      </c>
      <c r="H29" s="72">
        <f t="shared" si="7"/>
        <v>18</v>
      </c>
      <c r="I29" s="72">
        <f t="shared" si="7"/>
        <v>18</v>
      </c>
      <c r="J29" s="72">
        <f t="shared" si="7"/>
        <v>18</v>
      </c>
      <c r="K29" s="72">
        <f t="shared" si="7"/>
        <v>2</v>
      </c>
      <c r="L29" s="72">
        <f t="shared" si="7"/>
        <v>19</v>
      </c>
      <c r="M29" s="72">
        <f t="shared" si="7"/>
        <v>0</v>
      </c>
      <c r="N29" s="72">
        <f t="shared" si="7"/>
        <v>11</v>
      </c>
      <c r="O29" s="72">
        <f t="shared" si="7"/>
        <v>3</v>
      </c>
      <c r="P29" s="72">
        <f t="shared" si="7"/>
        <v>0</v>
      </c>
      <c r="Q29" s="72">
        <f t="shared" si="7"/>
        <v>0</v>
      </c>
      <c r="R29" s="72">
        <f t="shared" si="7"/>
        <v>0</v>
      </c>
      <c r="S29" s="72">
        <f t="shared" si="7"/>
        <v>19</v>
      </c>
      <c r="T29" s="72">
        <f t="shared" si="7"/>
        <v>12</v>
      </c>
      <c r="U29" s="72">
        <f t="shared" si="7"/>
        <v>16</v>
      </c>
      <c r="V29" s="72">
        <f t="shared" si="7"/>
        <v>1</v>
      </c>
      <c r="W29" s="72">
        <f t="shared" si="7"/>
        <v>6</v>
      </c>
      <c r="X29" s="72">
        <f t="shared" si="7"/>
        <v>6</v>
      </c>
      <c r="Y29" s="8"/>
    </row>
    <row r="30" spans="1:31" ht="15" thickBot="1" x14ac:dyDescent="0.4">
      <c r="A30" s="8"/>
      <c r="B30" s="79"/>
      <c r="C30" s="79" t="s">
        <v>170</v>
      </c>
      <c r="D30" s="81">
        <f t="shared" ref="D30:X30" si="8">SUM(D27:D29)</f>
        <v>20</v>
      </c>
      <c r="E30" s="81">
        <f t="shared" si="8"/>
        <v>20</v>
      </c>
      <c r="F30" s="81">
        <f t="shared" si="8"/>
        <v>20</v>
      </c>
      <c r="G30" s="81">
        <f t="shared" si="8"/>
        <v>20</v>
      </c>
      <c r="H30" s="81">
        <f t="shared" si="8"/>
        <v>20</v>
      </c>
      <c r="I30" s="81">
        <f t="shared" si="8"/>
        <v>20</v>
      </c>
      <c r="J30" s="81">
        <f t="shared" si="8"/>
        <v>20</v>
      </c>
      <c r="K30" s="81">
        <f t="shared" si="8"/>
        <v>20</v>
      </c>
      <c r="L30" s="81">
        <f t="shared" si="8"/>
        <v>20</v>
      </c>
      <c r="M30" s="81">
        <f t="shared" si="8"/>
        <v>20</v>
      </c>
      <c r="N30" s="81">
        <f t="shared" si="8"/>
        <v>20</v>
      </c>
      <c r="O30" s="81">
        <f t="shared" si="8"/>
        <v>20</v>
      </c>
      <c r="P30" s="81">
        <f t="shared" si="8"/>
        <v>20</v>
      </c>
      <c r="Q30" s="81">
        <f t="shared" si="8"/>
        <v>20</v>
      </c>
      <c r="R30" s="81">
        <f t="shared" si="8"/>
        <v>20</v>
      </c>
      <c r="S30" s="81">
        <f t="shared" si="8"/>
        <v>20</v>
      </c>
      <c r="T30" s="81">
        <f t="shared" si="8"/>
        <v>20</v>
      </c>
      <c r="U30" s="81">
        <f t="shared" si="8"/>
        <v>20</v>
      </c>
      <c r="V30" s="81">
        <f t="shared" si="8"/>
        <v>20</v>
      </c>
      <c r="W30" s="81">
        <f t="shared" si="8"/>
        <v>20</v>
      </c>
      <c r="X30" s="81">
        <f t="shared" si="8"/>
        <v>20</v>
      </c>
      <c r="Y30" s="8"/>
    </row>
    <row r="31" spans="1:31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31" s="49" customFormat="1" ht="193" x14ac:dyDescent="0.35">
      <c r="C32" s="49" t="s">
        <v>171</v>
      </c>
      <c r="H32" s="49" t="s">
        <v>174</v>
      </c>
      <c r="J32" s="49" t="s">
        <v>175</v>
      </c>
      <c r="K32" s="49" t="s">
        <v>177</v>
      </c>
      <c r="P32" s="49" t="s">
        <v>180</v>
      </c>
      <c r="V32" s="49" t="s">
        <v>182</v>
      </c>
      <c r="W32" s="49" t="s">
        <v>183</v>
      </c>
      <c r="X32" s="49" t="s">
        <v>184</v>
      </c>
    </row>
    <row r="33" spans="3:3" s="49" customFormat="1" ht="75.5" x14ac:dyDescent="0.35">
      <c r="C33" s="49" t="s">
        <v>185</v>
      </c>
    </row>
  </sheetData>
  <mergeCells count="2">
    <mergeCell ref="B1:B3"/>
    <mergeCell ref="C1:C3"/>
  </mergeCells>
  <conditionalFormatting sqref="D6:X26">
    <cfRule type="cellIs" dxfId="171" priority="1" operator="equal">
      <formula>0</formula>
    </cfRule>
    <cfRule type="cellIs" dxfId="170" priority="2" operator="equal">
      <formula>3</formula>
    </cfRule>
    <cfRule type="cellIs" dxfId="169" priority="3" operator="equal">
      <formula>2</formula>
    </cfRule>
    <cfRule type="cellIs" dxfId="168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BE5D-FC47-4494-BA77-9D05A7CE361E}">
  <dimension ref="B2:I23"/>
  <sheetViews>
    <sheetView zoomScale="90" zoomScaleNormal="90" workbookViewId="0">
      <selection activeCell="H29" sqref="H29"/>
    </sheetView>
  </sheetViews>
  <sheetFormatPr defaultRowHeight="14.5" x14ac:dyDescent="0.35"/>
  <sheetData>
    <row r="2" spans="2:9" ht="39" x14ac:dyDescent="0.35">
      <c r="C2" s="83" t="s">
        <v>1</v>
      </c>
      <c r="D2" s="83" t="s">
        <v>187</v>
      </c>
      <c r="E2" s="129" t="s">
        <v>188</v>
      </c>
      <c r="F2" s="83" t="s">
        <v>189</v>
      </c>
      <c r="G2" s="129" t="s">
        <v>188</v>
      </c>
      <c r="H2" s="83" t="s">
        <v>190</v>
      </c>
      <c r="I2" s="129" t="s">
        <v>188</v>
      </c>
    </row>
    <row r="3" spans="2:9" x14ac:dyDescent="0.35">
      <c r="C3" s="9" t="s">
        <v>14</v>
      </c>
      <c r="D3" s="88">
        <f>INDEX([7]COMESAJul2018!$D$27:$X$27,MATCH('Score COMESAJul2018'!C3,[7]COMESAJul2018!$D$5:$X$5,0))</f>
        <v>4</v>
      </c>
      <c r="E3" s="130" t="e">
        <f t="shared" ref="E3:G20" si="0">(D3-MIN(D$3:D$23))/(MAX(D$3:D$23)-MIN(D$3:D$23))</f>
        <v>#N/A</v>
      </c>
      <c r="F3" s="88">
        <f>INDEX([7]COMESAJul2018!$D$28:$X$28,MATCH('Score COMESAJul2018'!$C3,[7]COMESAJul2018!$D$5:$X$5,0))</f>
        <v>0</v>
      </c>
      <c r="G3" s="130" t="e">
        <f t="shared" si="0"/>
        <v>#N/A</v>
      </c>
      <c r="H3" s="88">
        <f>INDEX([7]COMESAJul2018!$D$29:$X$29,MATCH('Score COMESAJul2018'!$C3,[7]COMESAJul2018!$D$5:$X$5,0))</f>
        <v>16</v>
      </c>
      <c r="I3" s="130" t="e">
        <f>1 -(H3-MIN(H$3:H$23))/(MAX(H$3:H$23)-MIN(H$3:H$23))</f>
        <v>#N/A</v>
      </c>
    </row>
    <row r="4" spans="2:9" x14ac:dyDescent="0.35">
      <c r="C4" s="9" t="s">
        <v>22</v>
      </c>
      <c r="D4" s="88">
        <f>INDEX([7]COMESAJul2018!$D$27:$X$27,MATCH('Score COMESAJul2018'!C4,[7]COMESAJul2018!$D$5:$X$5,0))</f>
        <v>0</v>
      </c>
      <c r="E4" s="130" t="e">
        <f t="shared" si="0"/>
        <v>#N/A</v>
      </c>
      <c r="F4" s="88">
        <f>INDEX([7]COMESAJul2018!$D$28:$X$28,MATCH('Score COMESAJul2018'!$C4,[7]COMESAJul2018!$D$5:$X$5,0))</f>
        <v>20</v>
      </c>
      <c r="G4" s="130" t="e">
        <f t="shared" si="0"/>
        <v>#N/A</v>
      </c>
      <c r="H4" s="88">
        <f>INDEX([7]COMESAJul2018!$D$29:$X$29,MATCH('Score COMESAJul2018'!$C4,[7]COMESAJul2018!$D$5:$X$5,0))</f>
        <v>0</v>
      </c>
      <c r="I4" s="130" t="e">
        <f t="shared" ref="I4:I23" si="1">1 -(H4-MIN(H$3:H$23))/(MAX(H$3:H$23)-MIN(H$3:H$23))</f>
        <v>#N/A</v>
      </c>
    </row>
    <row r="5" spans="2:9" x14ac:dyDescent="0.35">
      <c r="C5" s="9" t="s">
        <v>26</v>
      </c>
      <c r="D5" s="88">
        <f>INDEX([7]COMESAJul2018!$D$27:$X$27,MATCH('Score COMESAJul2018'!C5,[7]COMESAJul2018!$D$5:$X$5,0))</f>
        <v>0</v>
      </c>
      <c r="E5" s="130" t="e">
        <f t="shared" si="0"/>
        <v>#N/A</v>
      </c>
      <c r="F5" s="88">
        <f>INDEX([7]COMESAJul2018!$D$28:$X$28,MATCH('Score COMESAJul2018'!$C5,[7]COMESAJul2018!$D$5:$X$5,0))</f>
        <v>20</v>
      </c>
      <c r="G5" s="130" t="e">
        <f t="shared" si="0"/>
        <v>#N/A</v>
      </c>
      <c r="H5" s="88">
        <f>INDEX([7]COMESAJul2018!$D$29:$X$29,MATCH('Score COMESAJul2018'!$C5,[7]COMESAJul2018!$D$5:$X$5,0))</f>
        <v>0</v>
      </c>
      <c r="I5" s="130" t="e">
        <f t="shared" si="1"/>
        <v>#N/A</v>
      </c>
    </row>
    <row r="6" spans="2:9" x14ac:dyDescent="0.35">
      <c r="C6" s="9" t="s">
        <v>221</v>
      </c>
      <c r="D6" s="88">
        <f>INDEX([7]COMESAJul2018!$D$27:$X$27,MATCH('Score COMESAJul2018'!C6,[7]COMESAJul2018!$D$5:$X$5,0))</f>
        <v>3</v>
      </c>
      <c r="E6" s="130" t="e">
        <f t="shared" si="0"/>
        <v>#N/A</v>
      </c>
      <c r="F6" s="88">
        <f>INDEX([7]COMESAJul2018!$D$28:$X$28,MATCH('Score COMESAJul2018'!$C6,[7]COMESAJul2018!$D$5:$X$5,0))</f>
        <v>2</v>
      </c>
      <c r="G6" s="130" t="e">
        <f t="shared" si="0"/>
        <v>#N/A</v>
      </c>
      <c r="H6" s="88">
        <f>INDEX([7]COMESAJul2018!$D$29:$X$29,MATCH('Score COMESAJul2018'!$C6,[7]COMESAJul2018!$D$5:$X$5,0))</f>
        <v>15</v>
      </c>
      <c r="I6" s="130" t="e">
        <f t="shared" si="1"/>
        <v>#N/A</v>
      </c>
    </row>
    <row r="7" spans="2:9" x14ac:dyDescent="0.35">
      <c r="C7" s="9" t="s">
        <v>29</v>
      </c>
      <c r="D7" s="88">
        <f>INDEX([7]COMESAJul2018!$D$27:$X$27,MATCH('Score COMESAJul2018'!C7,[7]COMESAJul2018!$D$5:$X$5,0))</f>
        <v>0</v>
      </c>
      <c r="E7" s="130" t="e">
        <f t="shared" si="0"/>
        <v>#N/A</v>
      </c>
      <c r="F7" s="88">
        <f>INDEX([7]COMESAJul2018!$D$28:$X$28,MATCH('Score COMESAJul2018'!$C7,[7]COMESAJul2018!$D$5:$X$5,0))</f>
        <v>2</v>
      </c>
      <c r="G7" s="130" t="e">
        <f t="shared" si="0"/>
        <v>#N/A</v>
      </c>
      <c r="H7" s="88">
        <f>INDEX([7]COMESAJul2018!$D$29:$X$29,MATCH('Score COMESAJul2018'!$C7,[7]COMESAJul2018!$D$5:$X$5,0))</f>
        <v>18</v>
      </c>
      <c r="I7" s="130" t="e">
        <f t="shared" si="1"/>
        <v>#N/A</v>
      </c>
    </row>
    <row r="8" spans="2:9" x14ac:dyDescent="0.35">
      <c r="C8" s="9" t="s">
        <v>33</v>
      </c>
      <c r="D8" s="88">
        <f>INDEX([7]COMESAJul2018!$D$27:$X$27,MATCH('Score COMESAJul2018'!C8,[7]COMESAJul2018!$D$5:$X$5,0))</f>
        <v>1</v>
      </c>
      <c r="E8" s="130" t="e">
        <f t="shared" si="0"/>
        <v>#N/A</v>
      </c>
      <c r="F8" s="88">
        <f>INDEX([7]COMESAJul2018!$D$28:$X$28,MATCH('Score COMESAJul2018'!$C8,[7]COMESAJul2018!$D$5:$X$5,0))</f>
        <v>1</v>
      </c>
      <c r="G8" s="130" t="e">
        <f t="shared" si="0"/>
        <v>#N/A</v>
      </c>
      <c r="H8" s="88">
        <f>INDEX([7]COMESAJul2018!$D$29:$X$29,MATCH('Score COMESAJul2018'!$C8,[7]COMESAJul2018!$D$5:$X$5,0))</f>
        <v>18</v>
      </c>
      <c r="I8" s="130" t="e">
        <f t="shared" si="1"/>
        <v>#N/A</v>
      </c>
    </row>
    <row r="9" spans="2:9" x14ac:dyDescent="0.35">
      <c r="C9" s="9" t="s">
        <v>35</v>
      </c>
      <c r="D9" s="88">
        <f>INDEX([7]COMESAJul2018!$D$27:$X$27,MATCH('Score COMESAJul2018'!C9,[7]COMESAJul2018!$D$5:$X$5,0))</f>
        <v>2</v>
      </c>
      <c r="E9" s="130" t="e">
        <f t="shared" si="0"/>
        <v>#N/A</v>
      </c>
      <c r="F9" s="88">
        <f>INDEX([7]COMESAJul2018!$D$28:$X$28,MATCH('Score COMESAJul2018'!$C9,[7]COMESAJul2018!$D$5:$X$5,0))</f>
        <v>0</v>
      </c>
      <c r="G9" s="130" t="e">
        <f t="shared" si="0"/>
        <v>#N/A</v>
      </c>
      <c r="H9" s="88">
        <f>INDEX([7]COMESAJul2018!$D$29:$X$29,MATCH('Score COMESAJul2018'!$C9,[7]COMESAJul2018!$D$5:$X$5,0))</f>
        <v>18</v>
      </c>
      <c r="I9" s="130" t="e">
        <f t="shared" si="1"/>
        <v>#N/A</v>
      </c>
    </row>
    <row r="10" spans="2:9" x14ac:dyDescent="0.35">
      <c r="C10" s="9" t="s">
        <v>45</v>
      </c>
      <c r="D10" s="88">
        <f>INDEX([7]COMESAJul2018!$D$27:$X$27,MATCH('Score COMESAJul2018'!C10,[7]COMESAJul2018!$D$5:$X$5,0))</f>
        <v>10</v>
      </c>
      <c r="E10" s="130" t="e">
        <f t="shared" si="0"/>
        <v>#N/A</v>
      </c>
      <c r="F10" s="88">
        <f>INDEX([7]COMESAJul2018!$D$28:$X$28,MATCH('Score COMESAJul2018'!$C10,[7]COMESAJul2018!$D$5:$X$5,0))</f>
        <v>8</v>
      </c>
      <c r="G10" s="130" t="e">
        <f t="shared" si="0"/>
        <v>#N/A</v>
      </c>
      <c r="H10" s="88">
        <f>INDEX([7]COMESAJul2018!$D$29:$X$29,MATCH('Score COMESAJul2018'!$C10,[7]COMESAJul2018!$D$5:$X$5,0))</f>
        <v>2</v>
      </c>
      <c r="I10" s="130" t="e">
        <f t="shared" si="1"/>
        <v>#N/A</v>
      </c>
    </row>
    <row r="11" spans="2:9" x14ac:dyDescent="0.35">
      <c r="C11" s="9" t="s">
        <v>51</v>
      </c>
      <c r="D11" s="88">
        <f>INDEX([7]COMESAJul2018!$D$27:$X$27,MATCH('Score COMESAJul2018'!C11,[7]COMESAJul2018!$D$5:$X$5,0))</f>
        <v>1</v>
      </c>
      <c r="E11" s="130" t="e">
        <f t="shared" si="0"/>
        <v>#N/A</v>
      </c>
      <c r="F11" s="88">
        <f>INDEX([7]COMESAJul2018!$D$28:$X$28,MATCH('Score COMESAJul2018'!$C11,[7]COMESAJul2018!$D$5:$X$5,0))</f>
        <v>0</v>
      </c>
      <c r="G11" s="130" t="e">
        <f t="shared" si="0"/>
        <v>#N/A</v>
      </c>
      <c r="H11" s="88">
        <f>INDEX([7]COMESAJul2018!$D$29:$X$29,MATCH('Score COMESAJul2018'!$C11,[7]COMESAJul2018!$D$5:$X$5,0))</f>
        <v>19</v>
      </c>
      <c r="I11" s="130" t="e">
        <f t="shared" si="1"/>
        <v>#N/A</v>
      </c>
    </row>
    <row r="12" spans="2:9" x14ac:dyDescent="0.35">
      <c r="C12" s="9" t="s">
        <v>53</v>
      </c>
      <c r="D12" s="88">
        <f>INDEX([7]COMESAJul2018!$D$27:$X$27,MATCH('Score COMESAJul2018'!C12,[7]COMESAJul2018!$D$5:$X$5,0))</f>
        <v>0</v>
      </c>
      <c r="E12" s="130" t="e">
        <f t="shared" si="0"/>
        <v>#N/A</v>
      </c>
      <c r="F12" s="88">
        <f>INDEX([7]COMESAJul2018!$D$28:$X$28,MATCH('Score COMESAJul2018'!$C12,[7]COMESAJul2018!$D$5:$X$5,0))</f>
        <v>20</v>
      </c>
      <c r="G12" s="130" t="e">
        <f t="shared" si="0"/>
        <v>#N/A</v>
      </c>
      <c r="H12" s="88">
        <f>INDEX([7]COMESAJul2018!$D$29:$X$29,MATCH('Score COMESAJul2018'!$C12,[7]COMESAJul2018!$D$5:$X$5,0))</f>
        <v>0</v>
      </c>
      <c r="I12" s="130" t="e">
        <f t="shared" si="1"/>
        <v>#N/A</v>
      </c>
    </row>
    <row r="13" spans="2:9" x14ac:dyDescent="0.35">
      <c r="C13" s="9" t="s">
        <v>55</v>
      </c>
      <c r="D13" s="88">
        <f>INDEX([7]COMESAJul2018!$D$27:$X$27,MATCH('Score COMESAJul2018'!C13,[7]COMESAJul2018!$D$5:$X$5,0))</f>
        <v>7</v>
      </c>
      <c r="E13" s="130" t="e">
        <f t="shared" si="0"/>
        <v>#N/A</v>
      </c>
      <c r="F13" s="88">
        <f>INDEX([7]COMESAJul2018!$D$28:$X$28,MATCH('Score COMESAJul2018'!$C13,[7]COMESAJul2018!$D$5:$X$5,0))</f>
        <v>2</v>
      </c>
      <c r="G13" s="130" t="e">
        <f t="shared" si="0"/>
        <v>#N/A</v>
      </c>
      <c r="H13" s="88">
        <f>INDEX([7]COMESAJul2018!$D$29:$X$29,MATCH('Score COMESAJul2018'!$C13,[7]COMESAJul2018!$D$5:$X$5,0))</f>
        <v>11</v>
      </c>
      <c r="I13" s="130" t="e">
        <f t="shared" si="1"/>
        <v>#N/A</v>
      </c>
    </row>
    <row r="14" spans="2:9" x14ac:dyDescent="0.35">
      <c r="C14" s="9" t="s">
        <v>61</v>
      </c>
      <c r="D14" s="88">
        <f>INDEX([7]COMESAJul2018!$D$27:$X$27,MATCH('Score COMESAJul2018'!C14,[7]COMESAJul2018!$D$5:$X$5,0))</f>
        <v>12</v>
      </c>
      <c r="E14" s="130" t="e">
        <f t="shared" si="0"/>
        <v>#N/A</v>
      </c>
      <c r="F14" s="88">
        <f>INDEX([7]COMESAJul2018!$D$28:$X$28,MATCH('Score COMESAJul2018'!$C14,[7]COMESAJul2018!$D$5:$X$5,0))</f>
        <v>5</v>
      </c>
      <c r="G14" s="130" t="e">
        <f t="shared" si="0"/>
        <v>#N/A</v>
      </c>
      <c r="H14" s="88">
        <f>INDEX([7]COMESAJul2018!$D$29:$X$29,MATCH('Score COMESAJul2018'!$C14,[7]COMESAJul2018!$D$5:$X$5,0))</f>
        <v>3</v>
      </c>
      <c r="I14" s="130" t="e">
        <f t="shared" si="1"/>
        <v>#N/A</v>
      </c>
    </row>
    <row r="15" spans="2:9" x14ac:dyDescent="0.35">
      <c r="C15" s="9" t="s">
        <v>73</v>
      </c>
      <c r="D15" s="88">
        <f>INDEX([7]COMESAJul2018!$D$27:$X$27,MATCH('Score COMESAJul2018'!C15,[7]COMESAJul2018!$D$5:$X$5,0))</f>
        <v>6</v>
      </c>
      <c r="E15" s="130" t="e">
        <f t="shared" si="0"/>
        <v>#N/A</v>
      </c>
      <c r="F15" s="88">
        <f>INDEX([7]COMESAJul2018!$D$28:$X$28,MATCH('Score COMESAJul2018'!$C15,[7]COMESAJul2018!$D$5:$X$5,0))</f>
        <v>14</v>
      </c>
      <c r="G15" s="130" t="e">
        <f t="shared" si="0"/>
        <v>#N/A</v>
      </c>
      <c r="H15" s="88">
        <f>INDEX([7]COMESAJul2018!$D$29:$X$29,MATCH('Score COMESAJul2018'!$C15,[7]COMESAJul2018!$D$5:$X$5,0))</f>
        <v>0</v>
      </c>
      <c r="I15" s="130" t="e">
        <f t="shared" si="1"/>
        <v>#N/A</v>
      </c>
    </row>
    <row r="16" spans="2:9" x14ac:dyDescent="0.35">
      <c r="B16" t="s">
        <v>225</v>
      </c>
      <c r="C16" s="9" t="s">
        <v>78</v>
      </c>
      <c r="D16" s="88">
        <f>INDEX([7]COMESAJul2018!$D$27:$X$27,MATCH('Score COMESAJul2018'!C16,[7]COMESAJul2018!$D$5:$X$5,0))</f>
        <v>20</v>
      </c>
      <c r="E16" s="130" t="e">
        <f t="shared" si="0"/>
        <v>#N/A</v>
      </c>
      <c r="F16" s="88">
        <f>INDEX([7]COMESAJul2018!$D$28:$X$28,MATCH('Score COMESAJul2018'!$C16,[7]COMESAJul2018!$D$5:$X$5,0))</f>
        <v>0</v>
      </c>
      <c r="G16" s="130">
        <v>1</v>
      </c>
      <c r="H16" s="88">
        <f>INDEX([7]COMESAJul2018!$D$29:$X$29,MATCH('Score COMESAJul2018'!$C16,[7]COMESAJul2018!$D$5:$X$5,0))</f>
        <v>0</v>
      </c>
      <c r="I16" s="130" t="e">
        <f t="shared" si="1"/>
        <v>#N/A</v>
      </c>
    </row>
    <row r="17" spans="3:9" x14ac:dyDescent="0.35">
      <c r="C17" s="9" t="s">
        <v>88</v>
      </c>
      <c r="D17" s="88">
        <f>INDEX([7]COMESAJul2018!$D$27:$X$27,MATCH('Score COMESAJul2018'!C17,[7]COMESAJul2018!$D$5:$X$5,0))</f>
        <v>0</v>
      </c>
      <c r="E17" s="130" t="e">
        <f t="shared" si="0"/>
        <v>#N/A</v>
      </c>
      <c r="F17" s="88">
        <f>INDEX([7]COMESAJul2018!$D$28:$X$28,MATCH('Score COMESAJul2018'!$C17,[7]COMESAJul2018!$D$5:$X$5,0))</f>
        <v>1</v>
      </c>
      <c r="G17" s="130" t="e">
        <f t="shared" si="0"/>
        <v>#N/A</v>
      </c>
      <c r="H17" s="88">
        <f>INDEX([7]COMESAJul2018!$D$29:$X$29,MATCH('Score COMESAJul2018'!$C17,[7]COMESAJul2018!$D$5:$X$5,0))</f>
        <v>19</v>
      </c>
      <c r="I17" s="130" t="e">
        <f t="shared" si="1"/>
        <v>#N/A</v>
      </c>
    </row>
    <row r="18" spans="3:9" x14ac:dyDescent="0.35">
      <c r="C18" s="9" t="s">
        <v>228</v>
      </c>
      <c r="D18" s="88" t="e">
        <f>INDEX([7]COMESAJul2018!$D$27:$X$27,MATCH('Score COMESAJul2018'!C18,[7]COMESAJul2018!$D$5:$X$5,0))</f>
        <v>#N/A</v>
      </c>
      <c r="E18" s="130" t="e">
        <f t="shared" si="0"/>
        <v>#N/A</v>
      </c>
      <c r="F18" s="88" t="e">
        <f>INDEX([7]COMESAJul2018!$D$28:$X$28,MATCH('Score COMESAJul2018'!$C18,[7]COMESAJul2018!$D$5:$X$5,0))</f>
        <v>#N/A</v>
      </c>
      <c r="G18" s="130" t="e">
        <f t="shared" si="0"/>
        <v>#N/A</v>
      </c>
      <c r="H18" s="88" t="e">
        <f>INDEX([7]COMESAJul2018!$D$29:$X$29,MATCH('Score COMESAJul2018'!$C18,[7]COMESAJul2018!$D$5:$X$5,0))</f>
        <v>#N/A</v>
      </c>
      <c r="I18" s="130" t="e">
        <f t="shared" si="1"/>
        <v>#N/A</v>
      </c>
    </row>
    <row r="19" spans="3:9" x14ac:dyDescent="0.35">
      <c r="C19" s="9" t="s">
        <v>96</v>
      </c>
      <c r="D19" s="88">
        <f>INDEX([7]COMESAJul2018!$D$27:$X$27,MATCH('Score COMESAJul2018'!C19,[7]COMESAJul2018!$D$5:$X$5,0))</f>
        <v>12</v>
      </c>
      <c r="E19" s="130" t="e">
        <f t="shared" si="0"/>
        <v>#N/A</v>
      </c>
      <c r="F19" s="88">
        <f>INDEX([7]COMESAJul2018!$D$28:$X$28,MATCH('Score COMESAJul2018'!$C19,[7]COMESAJul2018!$D$5:$X$5,0))</f>
        <v>7</v>
      </c>
      <c r="G19" s="130" t="e">
        <f t="shared" si="0"/>
        <v>#N/A</v>
      </c>
      <c r="H19" s="88">
        <f>INDEX([7]COMESAJul2018!$D$29:$X$29,MATCH('Score COMESAJul2018'!$C19,[7]COMESAJul2018!$D$5:$X$5,0))</f>
        <v>1</v>
      </c>
      <c r="I19" s="130" t="e">
        <f t="shared" si="1"/>
        <v>#N/A</v>
      </c>
    </row>
    <row r="20" spans="3:9" x14ac:dyDescent="0.35">
      <c r="C20" s="9" t="s">
        <v>99</v>
      </c>
      <c r="D20" s="88">
        <f>INDEX([7]COMESAJul2018!$D$27:$X$27,MATCH('Score COMESAJul2018'!C20,[7]COMESAJul2018!$D$5:$X$5,0))</f>
        <v>7</v>
      </c>
      <c r="E20" s="130" t="e">
        <f t="shared" si="0"/>
        <v>#N/A</v>
      </c>
      <c r="F20" s="88">
        <f>INDEX([7]COMESAJul2018!$D$28:$X$28,MATCH('Score COMESAJul2018'!$C20,[7]COMESAJul2018!$D$5:$X$5,0))</f>
        <v>7</v>
      </c>
      <c r="G20" s="130" t="e">
        <f t="shared" si="0"/>
        <v>#N/A</v>
      </c>
      <c r="H20" s="88">
        <f>INDEX([7]COMESAJul2018!$D$29:$X$29,MATCH('Score COMESAJul2018'!$C20,[7]COMESAJul2018!$D$5:$X$5,0))</f>
        <v>6</v>
      </c>
      <c r="I20" s="130" t="e">
        <f t="shared" si="1"/>
        <v>#N/A</v>
      </c>
    </row>
    <row r="21" spans="3:9" x14ac:dyDescent="0.35">
      <c r="C21" s="9" t="s">
        <v>101</v>
      </c>
      <c r="D21" s="88">
        <f>INDEX([7]COMESAJul2018!$D$27:$X$27,MATCH('Score COMESAJul2018'!C21,[7]COMESAJul2018!$D$5:$X$5,0))</f>
        <v>9</v>
      </c>
      <c r="E21" s="130" t="e">
        <f>(D21-MIN(D$3:D$23))/(MAX(D$3:D$23)-MIN(D$3:D$23))</f>
        <v>#N/A</v>
      </c>
      <c r="F21" s="88">
        <f>INDEX([7]COMESAJul2018!$D$28:$X$28,MATCH('Score COMESAJul2018'!$C21,[7]COMESAJul2018!$D$5:$X$5,0))</f>
        <v>5</v>
      </c>
      <c r="G21" s="130" t="e">
        <f t="shared" ref="G21:G23" si="2">(F21-MIN(F$3:F$23))/(MAX(F$3:F$23)-MIN(F$3:F$23))</f>
        <v>#N/A</v>
      </c>
      <c r="H21" s="88">
        <f>INDEX([7]COMESAJul2018!$D$29:$X$29,MATCH('Score COMESAJul2018'!$C21,[7]COMESAJul2018!$D$5:$X$5,0))</f>
        <v>6</v>
      </c>
      <c r="I21" s="130" t="e">
        <f t="shared" si="1"/>
        <v>#N/A</v>
      </c>
    </row>
    <row r="22" spans="3:9" x14ac:dyDescent="0.35">
      <c r="C22" s="166" t="s">
        <v>94</v>
      </c>
      <c r="D22" s="88">
        <f>INDEX([7]COMESAJul2018!$D$27:$X$27,MATCH('Score COMESAJul2018'!C22,[7]COMESAJul2018!$D$5:$X$5,0))</f>
        <v>4</v>
      </c>
      <c r="E22" s="130" t="e">
        <f t="shared" ref="E22:E23" si="3">(D22-MIN(D$3:D$23))/(MAX(D$3:D$23)-MIN(D$3:D$23))</f>
        <v>#N/A</v>
      </c>
      <c r="F22" s="88">
        <f>INDEX([7]COMESAJul2018!$D$28:$X$28,MATCH('Score COMESAJul2018'!$C22,[7]COMESAJul2018!$D$5:$X$5,0))</f>
        <v>0</v>
      </c>
      <c r="G22" s="130" t="e">
        <f t="shared" si="2"/>
        <v>#N/A</v>
      </c>
      <c r="H22" s="88">
        <f>INDEX([7]COMESAJul2018!$D$29:$X$29,MATCH('Score COMESAJul2018'!$C22,[7]COMESAJul2018!$D$5:$X$5,0))</f>
        <v>16</v>
      </c>
      <c r="I22" s="130" t="e">
        <f t="shared" si="1"/>
        <v>#N/A</v>
      </c>
    </row>
    <row r="23" spans="3:9" x14ac:dyDescent="0.35">
      <c r="C23" s="166" t="s">
        <v>82</v>
      </c>
      <c r="D23" s="88">
        <f>INDEX([7]COMESAJul2018!$D$27:$X$27,MATCH('Score COMESAJul2018'!C23,[7]COMESAJul2018!$D$5:$X$5,0))</f>
        <v>0</v>
      </c>
      <c r="E23" s="130" t="e">
        <f t="shared" si="3"/>
        <v>#N/A</v>
      </c>
      <c r="F23" s="88">
        <f>INDEX([7]COMESAJul2018!$D$28:$X$28,MATCH('Score COMESAJul2018'!$C23,[7]COMESAJul2018!$D$5:$X$5,0))</f>
        <v>20</v>
      </c>
      <c r="G23" s="130" t="e">
        <f t="shared" si="2"/>
        <v>#N/A</v>
      </c>
      <c r="H23" s="88">
        <f>INDEX([7]COMESAJul2018!$D$29:$X$29,MATCH('Score COMESAJul2018'!$C23,[7]COMESAJul2018!$D$5:$X$5,0))</f>
        <v>0</v>
      </c>
      <c r="I23" s="130" t="e">
        <f t="shared" si="1"/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AC32"/>
  <sheetViews>
    <sheetView zoomScaleNormal="100" workbookViewId="0">
      <pane xSplit="3" ySplit="12" topLeftCell="D20" activePane="bottomRight" state="frozen"/>
      <selection activeCell="C13" sqref="C13"/>
      <selection pane="topRight" activeCell="C13" sqref="C13"/>
      <selection pane="bottomLeft" activeCell="C13" sqref="C13"/>
      <selection pane="bottomRight" activeCell="W46" sqref="W46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4" width="4.54296875" style="15" bestFit="1" customWidth="1"/>
    <col min="5" max="7" width="3.54296875" style="15" bestFit="1" customWidth="1"/>
    <col min="8" max="8" width="4" style="15" bestFit="1" customWidth="1"/>
    <col min="9" max="9" width="4.36328125" style="15" bestFit="1" customWidth="1"/>
    <col min="10" max="10" width="4" style="15" bestFit="1" customWidth="1"/>
    <col min="11" max="11" width="3.54296875" style="15" bestFit="1" customWidth="1"/>
    <col min="12" max="15" width="4" style="15" bestFit="1" customWidth="1"/>
    <col min="16" max="16" width="4" style="18" bestFit="1" customWidth="1"/>
    <col min="17" max="18" width="4" style="15" bestFit="1" customWidth="1"/>
    <col min="19" max="19" width="3.54296875" style="15" customWidth="1"/>
    <col min="20" max="21" width="11.36328125" style="15"/>
    <col min="22" max="22" width="12.453125" style="15" bestFit="1" customWidth="1"/>
    <col min="23" max="23" width="11.36328125" style="15"/>
    <col min="24" max="24" width="15" style="15" bestFit="1" customWidth="1"/>
    <col min="25" max="25" width="14.54296875" style="15" bestFit="1" customWidth="1"/>
    <col min="26" max="26" width="15.453125" style="15" bestFit="1" customWidth="1"/>
    <col min="27" max="16384" width="11.36328125" style="15"/>
  </cols>
  <sheetData>
    <row r="1" spans="1:29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4"/>
      <c r="Q1" s="8"/>
      <c r="R1" s="8"/>
      <c r="S1" s="8"/>
    </row>
    <row r="2" spans="1:29" ht="26.5" hidden="1" thickBot="1" x14ac:dyDescent="0.4">
      <c r="A2" s="8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6"/>
      <c r="AC2" s="17"/>
    </row>
    <row r="3" spans="1:29" ht="15" hidden="1" thickBot="1" x14ac:dyDescent="0.4">
      <c r="A3" s="8"/>
      <c r="S3" s="8"/>
    </row>
    <row r="4" spans="1:29" ht="15" hidden="1" thickBot="1" x14ac:dyDescent="0.4">
      <c r="A4" s="8"/>
      <c r="H4" s="11"/>
      <c r="S4" s="8"/>
    </row>
    <row r="5" spans="1:29" ht="15" hidden="1" thickBot="1" x14ac:dyDescent="0.4">
      <c r="A5" s="8"/>
      <c r="H5" s="11"/>
      <c r="S5" s="8"/>
    </row>
    <row r="6" spans="1:29" ht="15" hidden="1" thickBot="1" x14ac:dyDescent="0.4">
      <c r="A6" s="8"/>
      <c r="S6" s="8"/>
    </row>
    <row r="7" spans="1:29" ht="17.5" hidden="1" thickBot="1" x14ac:dyDescent="0.4">
      <c r="A7" s="8"/>
      <c r="C7" s="19"/>
      <c r="D7" s="20"/>
      <c r="S7" s="8"/>
    </row>
    <row r="8" spans="1:29" ht="22.5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80"/>
      <c r="K8" s="21">
        <v>1</v>
      </c>
      <c r="S8" s="8"/>
    </row>
    <row r="9" spans="1:29" ht="15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3"/>
      <c r="K9" s="22">
        <v>2</v>
      </c>
      <c r="S9" s="8"/>
      <c r="W9" s="202" t="s">
        <v>191</v>
      </c>
      <c r="X9" s="202"/>
      <c r="Y9" s="202"/>
      <c r="Z9" s="202"/>
    </row>
    <row r="10" spans="1:29" ht="15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6"/>
      <c r="K10" s="23">
        <v>3</v>
      </c>
      <c r="S10" s="8"/>
      <c r="W10" s="202"/>
      <c r="X10" s="202"/>
      <c r="Y10" s="202"/>
      <c r="Z10" s="202"/>
    </row>
    <row r="11" spans="1:29" ht="28.5" thickBot="1" x14ac:dyDescent="0.4">
      <c r="A11" s="8"/>
      <c r="B11" s="24"/>
      <c r="C11" s="18" t="s">
        <v>110</v>
      </c>
      <c r="D11" s="25" t="s">
        <v>113</v>
      </c>
      <c r="E11" s="26" t="s">
        <v>115</v>
      </c>
      <c r="F11" s="25" t="s">
        <v>118</v>
      </c>
      <c r="G11" s="25" t="s">
        <v>123</v>
      </c>
      <c r="H11" s="25" t="s">
        <v>131</v>
      </c>
      <c r="I11" s="25" t="s">
        <v>132</v>
      </c>
      <c r="J11" s="25" t="s">
        <v>133</v>
      </c>
      <c r="K11" s="25" t="s">
        <v>134</v>
      </c>
      <c r="L11" s="25" t="s">
        <v>137</v>
      </c>
      <c r="M11" s="25" t="s">
        <v>141</v>
      </c>
      <c r="N11" s="25" t="s">
        <v>147</v>
      </c>
      <c r="O11" s="25" t="s">
        <v>148</v>
      </c>
      <c r="P11" s="25" t="s">
        <v>151</v>
      </c>
      <c r="Q11" s="25" t="s">
        <v>153</v>
      </c>
      <c r="R11" s="25" t="s">
        <v>160</v>
      </c>
      <c r="S11" s="8"/>
      <c r="W11" s="202"/>
      <c r="X11" s="202"/>
      <c r="Y11" s="202"/>
      <c r="Z11" s="202"/>
    </row>
    <row r="12" spans="1:29" s="34" customFormat="1" ht="78" customHeight="1" thickBot="1" x14ac:dyDescent="0.4">
      <c r="A12" s="28"/>
      <c r="B12" s="29" t="s">
        <v>110</v>
      </c>
      <c r="C12" s="30" t="s">
        <v>1</v>
      </c>
      <c r="D12" s="31" t="s">
        <v>8</v>
      </c>
      <c r="E12" s="32" t="s">
        <v>12</v>
      </c>
      <c r="F12" s="31" t="s">
        <v>220</v>
      </c>
      <c r="G12" s="31" t="s">
        <v>219</v>
      </c>
      <c r="H12" s="31" t="s">
        <v>215</v>
      </c>
      <c r="I12" s="31" t="s">
        <v>40</v>
      </c>
      <c r="J12" s="31" t="s">
        <v>42</v>
      </c>
      <c r="K12" s="31" t="s">
        <v>218</v>
      </c>
      <c r="L12" s="31" t="s">
        <v>49</v>
      </c>
      <c r="M12" s="31" t="s">
        <v>57</v>
      </c>
      <c r="N12" s="31" t="s">
        <v>69</v>
      </c>
      <c r="O12" s="31" t="s">
        <v>71</v>
      </c>
      <c r="P12" s="31" t="s">
        <v>76</v>
      </c>
      <c r="Q12" s="31" t="s">
        <v>80</v>
      </c>
      <c r="R12" s="31" t="s">
        <v>92</v>
      </c>
      <c r="S12" s="28"/>
    </row>
    <row r="13" spans="1:29" ht="16" thickBot="1" x14ac:dyDescent="0.4">
      <c r="A13" s="8"/>
      <c r="B13" s="35" t="s">
        <v>113</v>
      </c>
      <c r="C13" s="36" t="s">
        <v>8</v>
      </c>
      <c r="D13" s="37"/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8">
        <v>1</v>
      </c>
      <c r="Q13" s="37">
        <v>1</v>
      </c>
      <c r="R13" s="37">
        <v>1</v>
      </c>
      <c r="S13" s="8"/>
      <c r="V13" s="93" t="s">
        <v>1</v>
      </c>
      <c r="W13" s="94" t="s">
        <v>107</v>
      </c>
      <c r="X13" s="94" t="s">
        <v>192</v>
      </c>
      <c r="Y13" s="94" t="s">
        <v>193</v>
      </c>
      <c r="Z13" s="95" t="s">
        <v>194</v>
      </c>
      <c r="AA13" s="96" t="s">
        <v>170</v>
      </c>
    </row>
    <row r="14" spans="1:29" x14ac:dyDescent="0.35">
      <c r="A14" s="8"/>
      <c r="B14" s="35" t="s">
        <v>115</v>
      </c>
      <c r="C14" s="36" t="s">
        <v>12</v>
      </c>
      <c r="D14" s="37">
        <v>1</v>
      </c>
      <c r="E14" s="37"/>
      <c r="F14" s="37">
        <v>1</v>
      </c>
      <c r="G14" s="37">
        <v>1</v>
      </c>
      <c r="H14" s="37">
        <v>1</v>
      </c>
      <c r="I14" s="37">
        <v>1</v>
      </c>
      <c r="J14" s="37">
        <v>1</v>
      </c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8">
        <v>1</v>
      </c>
      <c r="Q14" s="37">
        <v>1</v>
      </c>
      <c r="R14" s="37">
        <v>1</v>
      </c>
      <c r="S14" s="8"/>
      <c r="V14" s="97" t="s">
        <v>8</v>
      </c>
      <c r="W14" s="98">
        <v>14</v>
      </c>
      <c r="X14" s="98">
        <v>0</v>
      </c>
      <c r="Y14" s="98">
        <v>0</v>
      </c>
      <c r="Z14" s="99">
        <v>0</v>
      </c>
      <c r="AA14" s="100">
        <f>SUM(W14:Z14)</f>
        <v>14</v>
      </c>
    </row>
    <row r="15" spans="1:29" x14ac:dyDescent="0.35">
      <c r="A15" s="8"/>
      <c r="B15" s="35" t="s">
        <v>118</v>
      </c>
      <c r="C15" s="36" t="s">
        <v>220</v>
      </c>
      <c r="D15" s="37">
        <v>1</v>
      </c>
      <c r="E15" s="37">
        <v>1</v>
      </c>
      <c r="F15" s="37"/>
      <c r="G15" s="37">
        <v>1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37">
        <v>1</v>
      </c>
      <c r="N15" s="37">
        <v>1</v>
      </c>
      <c r="O15" s="37">
        <v>1</v>
      </c>
      <c r="P15" s="38">
        <v>1</v>
      </c>
      <c r="Q15" s="37">
        <v>1</v>
      </c>
      <c r="R15" s="37">
        <v>1</v>
      </c>
      <c r="S15" s="8"/>
      <c r="V15" s="101" t="s">
        <v>12</v>
      </c>
      <c r="W15" s="102">
        <v>14</v>
      </c>
      <c r="X15" s="102">
        <v>0</v>
      </c>
      <c r="Y15" s="102">
        <v>0</v>
      </c>
      <c r="Z15" s="103">
        <v>0</v>
      </c>
      <c r="AA15" s="104">
        <v>14</v>
      </c>
    </row>
    <row r="16" spans="1:29" x14ac:dyDescent="0.35">
      <c r="A16" s="8"/>
      <c r="B16" s="35" t="s">
        <v>123</v>
      </c>
      <c r="C16" s="36" t="s">
        <v>219</v>
      </c>
      <c r="D16" s="37">
        <v>1</v>
      </c>
      <c r="E16" s="37">
        <v>1</v>
      </c>
      <c r="F16" s="37">
        <v>1</v>
      </c>
      <c r="G16" s="37"/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1</v>
      </c>
      <c r="O16" s="37">
        <v>1</v>
      </c>
      <c r="P16" s="38">
        <v>1</v>
      </c>
      <c r="Q16" s="37">
        <v>1</v>
      </c>
      <c r="R16" s="37">
        <v>1</v>
      </c>
      <c r="S16" s="8"/>
      <c r="V16" s="101" t="s">
        <v>220</v>
      </c>
      <c r="W16" s="102">
        <v>14</v>
      </c>
      <c r="X16" s="102">
        <v>0</v>
      </c>
      <c r="Y16" s="102">
        <v>0</v>
      </c>
      <c r="Z16" s="103">
        <v>0</v>
      </c>
      <c r="AA16" s="104">
        <v>14</v>
      </c>
    </row>
    <row r="17" spans="1:28" x14ac:dyDescent="0.35">
      <c r="A17" s="8"/>
      <c r="B17" s="35" t="s">
        <v>131</v>
      </c>
      <c r="C17" s="36" t="s">
        <v>215</v>
      </c>
      <c r="D17" s="37">
        <v>1</v>
      </c>
      <c r="E17" s="37">
        <v>1</v>
      </c>
      <c r="F17" s="37">
        <v>1</v>
      </c>
      <c r="G17" s="37">
        <v>1</v>
      </c>
      <c r="H17" s="37"/>
      <c r="I17" s="37">
        <v>1</v>
      </c>
      <c r="J17" s="37">
        <v>1</v>
      </c>
      <c r="K17" s="37">
        <v>1</v>
      </c>
      <c r="L17" s="37">
        <v>1</v>
      </c>
      <c r="M17" s="37">
        <v>1</v>
      </c>
      <c r="N17" s="37">
        <v>1</v>
      </c>
      <c r="O17" s="37">
        <v>1</v>
      </c>
      <c r="P17" s="38">
        <v>1</v>
      </c>
      <c r="Q17" s="37">
        <v>1</v>
      </c>
      <c r="R17" s="37">
        <v>1</v>
      </c>
      <c r="S17" s="8"/>
      <c r="V17" s="101" t="s">
        <v>219</v>
      </c>
      <c r="W17" s="102">
        <v>14</v>
      </c>
      <c r="X17" s="102">
        <v>0</v>
      </c>
      <c r="Y17" s="102">
        <v>0</v>
      </c>
      <c r="Z17" s="103">
        <v>0</v>
      </c>
      <c r="AA17" s="104">
        <v>14</v>
      </c>
    </row>
    <row r="18" spans="1:28" x14ac:dyDescent="0.35">
      <c r="A18" s="8"/>
      <c r="B18" s="35" t="s">
        <v>132</v>
      </c>
      <c r="C18" s="36" t="s">
        <v>40</v>
      </c>
      <c r="D18" s="37">
        <v>1</v>
      </c>
      <c r="E18" s="37">
        <v>1</v>
      </c>
      <c r="F18" s="37">
        <v>1</v>
      </c>
      <c r="G18" s="37">
        <v>1</v>
      </c>
      <c r="H18" s="37">
        <v>1</v>
      </c>
      <c r="I18" s="37"/>
      <c r="J18" s="37">
        <v>1</v>
      </c>
      <c r="K18" s="37">
        <v>1</v>
      </c>
      <c r="L18" s="37">
        <v>1</v>
      </c>
      <c r="M18" s="37">
        <v>1</v>
      </c>
      <c r="N18" s="37">
        <v>1</v>
      </c>
      <c r="O18" s="37">
        <v>1</v>
      </c>
      <c r="P18" s="38">
        <v>1</v>
      </c>
      <c r="Q18" s="37">
        <v>1</v>
      </c>
      <c r="R18" s="37">
        <v>1</v>
      </c>
      <c r="S18" s="8"/>
      <c r="V18" s="101" t="s">
        <v>215</v>
      </c>
      <c r="W18" s="102">
        <v>14</v>
      </c>
      <c r="X18" s="102">
        <v>0</v>
      </c>
      <c r="Y18" s="102">
        <v>0</v>
      </c>
      <c r="Z18" s="103">
        <v>0</v>
      </c>
      <c r="AA18" s="104">
        <v>14</v>
      </c>
      <c r="AB18" s="105"/>
    </row>
    <row r="19" spans="1:28" x14ac:dyDescent="0.35">
      <c r="A19" s="8"/>
      <c r="B19" s="35" t="s">
        <v>133</v>
      </c>
      <c r="C19" s="36" t="s">
        <v>42</v>
      </c>
      <c r="D19" s="37">
        <v>1</v>
      </c>
      <c r="E19" s="37">
        <v>1</v>
      </c>
      <c r="F19" s="37">
        <v>1</v>
      </c>
      <c r="G19" s="37">
        <v>1</v>
      </c>
      <c r="H19" s="37">
        <v>1</v>
      </c>
      <c r="I19" s="37">
        <v>1</v>
      </c>
      <c r="J19" s="37"/>
      <c r="K19" s="37">
        <v>1</v>
      </c>
      <c r="L19" s="37">
        <v>1</v>
      </c>
      <c r="M19" s="37">
        <v>1</v>
      </c>
      <c r="N19" s="37">
        <v>1</v>
      </c>
      <c r="O19" s="37">
        <v>1</v>
      </c>
      <c r="P19" s="38">
        <v>1</v>
      </c>
      <c r="Q19" s="37">
        <v>1</v>
      </c>
      <c r="R19" s="37">
        <v>1</v>
      </c>
      <c r="S19" s="8"/>
      <c r="V19" s="101" t="s">
        <v>40</v>
      </c>
      <c r="W19" s="102">
        <v>14</v>
      </c>
      <c r="X19" s="102">
        <v>0</v>
      </c>
      <c r="Y19" s="102">
        <v>0</v>
      </c>
      <c r="Z19" s="103">
        <v>0</v>
      </c>
      <c r="AA19" s="104">
        <v>14</v>
      </c>
    </row>
    <row r="20" spans="1:28" x14ac:dyDescent="0.35">
      <c r="A20" s="8"/>
      <c r="B20" s="35" t="s">
        <v>134</v>
      </c>
      <c r="C20" s="36" t="s">
        <v>218</v>
      </c>
      <c r="D20" s="37">
        <v>1</v>
      </c>
      <c r="E20" s="37">
        <v>1</v>
      </c>
      <c r="F20" s="37">
        <v>1</v>
      </c>
      <c r="G20" s="37">
        <v>1</v>
      </c>
      <c r="H20" s="37">
        <v>1</v>
      </c>
      <c r="I20" s="37">
        <v>1</v>
      </c>
      <c r="J20" s="37">
        <v>1</v>
      </c>
      <c r="K20" s="37"/>
      <c r="L20" s="37">
        <v>1</v>
      </c>
      <c r="M20" s="37">
        <v>1</v>
      </c>
      <c r="N20" s="37">
        <v>1</v>
      </c>
      <c r="O20" s="37">
        <v>1</v>
      </c>
      <c r="P20" s="38">
        <v>1</v>
      </c>
      <c r="Q20" s="37">
        <v>1</v>
      </c>
      <c r="R20" s="37">
        <v>1</v>
      </c>
      <c r="S20" s="8"/>
      <c r="V20" s="101" t="s">
        <v>42</v>
      </c>
      <c r="W20" s="102">
        <v>14</v>
      </c>
      <c r="X20" s="102">
        <v>0</v>
      </c>
      <c r="Y20" s="102">
        <v>0</v>
      </c>
      <c r="Z20" s="103">
        <v>0</v>
      </c>
      <c r="AA20" s="104">
        <v>14</v>
      </c>
    </row>
    <row r="21" spans="1:28" x14ac:dyDescent="0.35">
      <c r="A21" s="8"/>
      <c r="B21" s="35" t="s">
        <v>137</v>
      </c>
      <c r="C21" s="36" t="s">
        <v>49</v>
      </c>
      <c r="D21" s="37">
        <v>1</v>
      </c>
      <c r="E21" s="37">
        <v>1</v>
      </c>
      <c r="F21" s="37">
        <v>1</v>
      </c>
      <c r="G21" s="37">
        <v>1</v>
      </c>
      <c r="H21" s="37">
        <v>1</v>
      </c>
      <c r="I21" s="37">
        <v>1</v>
      </c>
      <c r="J21" s="37">
        <v>1</v>
      </c>
      <c r="K21" s="37">
        <v>1</v>
      </c>
      <c r="L21" s="37"/>
      <c r="M21" s="37">
        <v>1</v>
      </c>
      <c r="N21" s="37">
        <v>1</v>
      </c>
      <c r="O21" s="37">
        <v>1</v>
      </c>
      <c r="P21" s="38">
        <v>1</v>
      </c>
      <c r="Q21" s="37">
        <v>1</v>
      </c>
      <c r="R21" s="37">
        <v>1</v>
      </c>
      <c r="S21" s="8"/>
      <c r="V21" s="101" t="s">
        <v>218</v>
      </c>
      <c r="W21" s="102">
        <v>14</v>
      </c>
      <c r="X21" s="102">
        <v>0</v>
      </c>
      <c r="Y21" s="102">
        <v>0</v>
      </c>
      <c r="Z21" s="103">
        <v>0</v>
      </c>
      <c r="AA21" s="104">
        <v>14</v>
      </c>
    </row>
    <row r="22" spans="1:28" x14ac:dyDescent="0.35">
      <c r="A22" s="8"/>
      <c r="B22" s="35" t="s">
        <v>141</v>
      </c>
      <c r="C22" s="36" t="s">
        <v>57</v>
      </c>
      <c r="D22" s="37">
        <v>1</v>
      </c>
      <c r="E22" s="37">
        <v>1</v>
      </c>
      <c r="F22" s="37">
        <v>1</v>
      </c>
      <c r="G22" s="37">
        <v>1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 s="37"/>
      <c r="N22" s="37">
        <v>1</v>
      </c>
      <c r="O22" s="37">
        <v>1</v>
      </c>
      <c r="P22" s="38">
        <v>1</v>
      </c>
      <c r="Q22" s="37">
        <v>1</v>
      </c>
      <c r="R22" s="37">
        <v>1</v>
      </c>
      <c r="S22" s="8"/>
      <c r="V22" s="101" t="s">
        <v>49</v>
      </c>
      <c r="W22" s="102">
        <v>14</v>
      </c>
      <c r="X22" s="102">
        <v>0</v>
      </c>
      <c r="Y22" s="102">
        <v>0</v>
      </c>
      <c r="Z22" s="103">
        <v>0</v>
      </c>
      <c r="AA22" s="104">
        <v>14</v>
      </c>
    </row>
    <row r="23" spans="1:28" x14ac:dyDescent="0.35">
      <c r="A23" s="8"/>
      <c r="B23" s="35" t="s">
        <v>147</v>
      </c>
      <c r="C23" s="36" t="s">
        <v>69</v>
      </c>
      <c r="D23" s="37">
        <v>1</v>
      </c>
      <c r="E23" s="37">
        <v>1</v>
      </c>
      <c r="F23" s="37">
        <v>1</v>
      </c>
      <c r="G23" s="37">
        <v>1</v>
      </c>
      <c r="H23" s="37">
        <v>1</v>
      </c>
      <c r="I23" s="37">
        <v>1</v>
      </c>
      <c r="J23" s="37">
        <v>1</v>
      </c>
      <c r="K23" s="37">
        <v>1</v>
      </c>
      <c r="L23" s="37">
        <v>1</v>
      </c>
      <c r="M23" s="37">
        <v>1</v>
      </c>
      <c r="N23" s="37"/>
      <c r="O23" s="37">
        <v>1</v>
      </c>
      <c r="P23" s="38">
        <v>1</v>
      </c>
      <c r="Q23" s="37">
        <v>1</v>
      </c>
      <c r="R23" s="37">
        <v>1</v>
      </c>
      <c r="S23" s="8"/>
      <c r="V23" s="101" t="s">
        <v>57</v>
      </c>
      <c r="W23" s="102">
        <v>14</v>
      </c>
      <c r="X23" s="102">
        <v>0</v>
      </c>
      <c r="Y23" s="102">
        <v>0</v>
      </c>
      <c r="Z23" s="103">
        <v>0</v>
      </c>
      <c r="AA23" s="104">
        <v>14</v>
      </c>
    </row>
    <row r="24" spans="1:28" x14ac:dyDescent="0.35">
      <c r="A24" s="8"/>
      <c r="B24" s="35" t="s">
        <v>148</v>
      </c>
      <c r="C24" s="36" t="s">
        <v>71</v>
      </c>
      <c r="D24" s="37">
        <v>1</v>
      </c>
      <c r="E24" s="37">
        <v>1</v>
      </c>
      <c r="F24" s="37">
        <v>1</v>
      </c>
      <c r="G24" s="37">
        <v>1</v>
      </c>
      <c r="H24" s="37">
        <v>1</v>
      </c>
      <c r="I24" s="37">
        <v>1</v>
      </c>
      <c r="J24" s="37">
        <v>1</v>
      </c>
      <c r="K24" s="37">
        <v>1</v>
      </c>
      <c r="L24" s="37">
        <v>1</v>
      </c>
      <c r="M24" s="37">
        <v>1</v>
      </c>
      <c r="N24" s="37">
        <v>1</v>
      </c>
      <c r="O24" s="37"/>
      <c r="P24" s="38">
        <v>1</v>
      </c>
      <c r="Q24" s="37">
        <v>1</v>
      </c>
      <c r="R24" s="37">
        <v>1</v>
      </c>
      <c r="S24" s="8"/>
      <c r="V24" s="101" t="s">
        <v>69</v>
      </c>
      <c r="W24" s="102">
        <v>14</v>
      </c>
      <c r="X24" s="102">
        <v>0</v>
      </c>
      <c r="Y24" s="102">
        <v>0</v>
      </c>
      <c r="Z24" s="103">
        <v>0</v>
      </c>
      <c r="AA24" s="104">
        <v>14</v>
      </c>
    </row>
    <row r="25" spans="1:28" x14ac:dyDescent="0.35">
      <c r="A25" s="8"/>
      <c r="B25" s="35" t="s">
        <v>151</v>
      </c>
      <c r="C25" s="36" t="s">
        <v>76</v>
      </c>
      <c r="D25" s="37">
        <v>1</v>
      </c>
      <c r="E25" s="37">
        <v>1</v>
      </c>
      <c r="F25" s="37">
        <v>1</v>
      </c>
      <c r="G25" s="37">
        <v>1</v>
      </c>
      <c r="H25" s="37">
        <v>1</v>
      </c>
      <c r="I25" s="37">
        <v>1</v>
      </c>
      <c r="J25" s="37">
        <v>1</v>
      </c>
      <c r="K25" s="37">
        <v>1</v>
      </c>
      <c r="L25" s="37">
        <v>1</v>
      </c>
      <c r="M25" s="37">
        <v>1</v>
      </c>
      <c r="N25" s="37">
        <v>1</v>
      </c>
      <c r="O25" s="37">
        <v>1</v>
      </c>
      <c r="P25" s="38"/>
      <c r="Q25" s="37">
        <v>1</v>
      </c>
      <c r="R25" s="37">
        <v>1</v>
      </c>
      <c r="S25" s="8"/>
      <c r="V25" s="101" t="s">
        <v>71</v>
      </c>
      <c r="W25" s="102">
        <v>14</v>
      </c>
      <c r="X25" s="102">
        <v>0</v>
      </c>
      <c r="Y25" s="102">
        <v>0</v>
      </c>
      <c r="Z25" s="103">
        <v>0</v>
      </c>
      <c r="AA25" s="104">
        <v>14</v>
      </c>
    </row>
    <row r="26" spans="1:28" x14ac:dyDescent="0.35">
      <c r="A26" s="8"/>
      <c r="B26" s="35" t="s">
        <v>153</v>
      </c>
      <c r="C26" s="36" t="s">
        <v>80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8">
        <v>1</v>
      </c>
      <c r="Q26" s="37"/>
      <c r="R26" s="37">
        <v>1</v>
      </c>
      <c r="S26" s="8"/>
      <c r="V26" s="101" t="s">
        <v>76</v>
      </c>
      <c r="W26" s="102">
        <v>14</v>
      </c>
      <c r="X26" s="102">
        <v>0</v>
      </c>
      <c r="Y26" s="102">
        <v>0</v>
      </c>
      <c r="Z26" s="103">
        <v>0</v>
      </c>
      <c r="AA26" s="104">
        <v>14</v>
      </c>
    </row>
    <row r="27" spans="1:28" ht="15" thickBot="1" x14ac:dyDescent="0.4">
      <c r="A27" s="8"/>
      <c r="B27" s="35" t="s">
        <v>160</v>
      </c>
      <c r="C27" s="36" t="s">
        <v>92</v>
      </c>
      <c r="D27" s="37">
        <v>1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8">
        <v>1</v>
      </c>
      <c r="Q27" s="37">
        <v>1</v>
      </c>
      <c r="R27" s="37"/>
      <c r="S27" s="8"/>
      <c r="V27" s="101" t="s">
        <v>80</v>
      </c>
      <c r="W27" s="102">
        <v>14</v>
      </c>
      <c r="X27" s="102">
        <v>0</v>
      </c>
      <c r="Y27" s="102">
        <v>0</v>
      </c>
      <c r="Z27" s="103">
        <v>0</v>
      </c>
      <c r="AA27" s="104">
        <v>14</v>
      </c>
    </row>
    <row r="28" spans="1:28" ht="15" thickBot="1" x14ac:dyDescent="0.4">
      <c r="A28" s="8"/>
      <c r="B28" s="42"/>
      <c r="C28" s="42" t="s">
        <v>167</v>
      </c>
      <c r="D28" s="44">
        <f t="shared" ref="D28:R28" si="0">COUNTIF(D$13:D$27,1)</f>
        <v>14</v>
      </c>
      <c r="E28" s="44">
        <f t="shared" si="0"/>
        <v>14</v>
      </c>
      <c r="F28" s="44">
        <f t="shared" si="0"/>
        <v>14</v>
      </c>
      <c r="G28" s="44">
        <f t="shared" si="0"/>
        <v>14</v>
      </c>
      <c r="H28" s="44">
        <f t="shared" si="0"/>
        <v>14</v>
      </c>
      <c r="I28" s="44">
        <f t="shared" si="0"/>
        <v>14</v>
      </c>
      <c r="J28" s="44">
        <f t="shared" si="0"/>
        <v>14</v>
      </c>
      <c r="K28" s="44">
        <f t="shared" si="0"/>
        <v>14</v>
      </c>
      <c r="L28" s="44">
        <f t="shared" si="0"/>
        <v>14</v>
      </c>
      <c r="M28" s="44">
        <f t="shared" si="0"/>
        <v>14</v>
      </c>
      <c r="N28" s="44">
        <f t="shared" si="0"/>
        <v>14</v>
      </c>
      <c r="O28" s="44">
        <f t="shared" si="0"/>
        <v>14</v>
      </c>
      <c r="P28" s="44">
        <f t="shared" si="0"/>
        <v>14</v>
      </c>
      <c r="Q28" s="44">
        <f t="shared" si="0"/>
        <v>14</v>
      </c>
      <c r="R28" s="44">
        <f t="shared" si="0"/>
        <v>14</v>
      </c>
      <c r="S28" s="8"/>
      <c r="V28" s="101" t="s">
        <v>92</v>
      </c>
      <c r="W28" s="102">
        <v>14</v>
      </c>
      <c r="X28" s="102">
        <v>0</v>
      </c>
      <c r="Y28" s="102">
        <v>0</v>
      </c>
      <c r="Z28" s="103">
        <v>0</v>
      </c>
      <c r="AA28" s="106">
        <v>14</v>
      </c>
    </row>
    <row r="29" spans="1:28" ht="15" thickBot="1" x14ac:dyDescent="0.4">
      <c r="A29" s="8"/>
      <c r="B29" s="42"/>
      <c r="C29" s="42" t="s">
        <v>168</v>
      </c>
      <c r="D29" s="38">
        <f t="shared" ref="D29:R29" si="1">COUNTIF(D$13:D$27,2)</f>
        <v>0</v>
      </c>
      <c r="E29" s="38">
        <f t="shared" si="1"/>
        <v>0</v>
      </c>
      <c r="F29" s="38">
        <f t="shared" si="1"/>
        <v>0</v>
      </c>
      <c r="G29" s="38">
        <f t="shared" si="1"/>
        <v>0</v>
      </c>
      <c r="H29" s="38">
        <f t="shared" si="1"/>
        <v>0</v>
      </c>
      <c r="I29" s="38">
        <f t="shared" si="1"/>
        <v>0</v>
      </c>
      <c r="J29" s="38">
        <f t="shared" si="1"/>
        <v>0</v>
      </c>
      <c r="K29" s="38">
        <f t="shared" si="1"/>
        <v>0</v>
      </c>
      <c r="L29" s="38">
        <f t="shared" si="1"/>
        <v>0</v>
      </c>
      <c r="M29" s="38">
        <f t="shared" si="1"/>
        <v>0</v>
      </c>
      <c r="N29" s="38">
        <f t="shared" si="1"/>
        <v>0</v>
      </c>
      <c r="O29" s="38">
        <f t="shared" si="1"/>
        <v>0</v>
      </c>
      <c r="P29" s="38">
        <f t="shared" si="1"/>
        <v>0</v>
      </c>
      <c r="Q29" s="38">
        <f t="shared" si="1"/>
        <v>0</v>
      </c>
      <c r="R29" s="38">
        <f t="shared" si="1"/>
        <v>0</v>
      </c>
      <c r="S29" s="8"/>
      <c r="V29" s="107" t="s">
        <v>195</v>
      </c>
      <c r="W29" s="108">
        <f>SUM(W14:W28)/2</f>
        <v>105</v>
      </c>
      <c r="X29" s="108">
        <f t="shared" ref="X29:Z29" si="2">SUM(X14:X28)/2</f>
        <v>0</v>
      </c>
      <c r="Y29" s="108">
        <f t="shared" si="2"/>
        <v>0</v>
      </c>
      <c r="Z29" s="108">
        <f t="shared" si="2"/>
        <v>0</v>
      </c>
      <c r="AA29" s="109"/>
    </row>
    <row r="30" spans="1:28" x14ac:dyDescent="0.35">
      <c r="A30" s="8"/>
      <c r="B30" s="42"/>
      <c r="C30" s="42" t="s">
        <v>169</v>
      </c>
      <c r="D30" s="38">
        <f t="shared" ref="D30:R30" si="3">COUNTIF(D$13:D$27,3)</f>
        <v>0</v>
      </c>
      <c r="E30" s="38">
        <f t="shared" si="3"/>
        <v>0</v>
      </c>
      <c r="F30" s="38">
        <f t="shared" si="3"/>
        <v>0</v>
      </c>
      <c r="G30" s="38">
        <f t="shared" si="3"/>
        <v>0</v>
      </c>
      <c r="H30" s="38">
        <f t="shared" si="3"/>
        <v>0</v>
      </c>
      <c r="I30" s="38">
        <f t="shared" si="3"/>
        <v>0</v>
      </c>
      <c r="J30" s="38">
        <f t="shared" si="3"/>
        <v>0</v>
      </c>
      <c r="K30" s="38">
        <f t="shared" si="3"/>
        <v>0</v>
      </c>
      <c r="L30" s="38">
        <f t="shared" si="3"/>
        <v>0</v>
      </c>
      <c r="M30" s="38">
        <f t="shared" si="3"/>
        <v>0</v>
      </c>
      <c r="N30" s="38">
        <f t="shared" si="3"/>
        <v>0</v>
      </c>
      <c r="O30" s="38">
        <f t="shared" si="3"/>
        <v>0</v>
      </c>
      <c r="P30" s="38">
        <f t="shared" si="3"/>
        <v>0</v>
      </c>
      <c r="Q30" s="38">
        <f t="shared" si="3"/>
        <v>0</v>
      </c>
      <c r="R30" s="38">
        <f t="shared" si="3"/>
        <v>0</v>
      </c>
      <c r="S30" s="8"/>
    </row>
    <row r="31" spans="1:28" ht="15" thickBot="1" x14ac:dyDescent="0.4">
      <c r="A31" s="8"/>
      <c r="B31" s="46"/>
      <c r="C31" s="46" t="s">
        <v>170</v>
      </c>
      <c r="D31" s="48">
        <f t="shared" ref="D31:R31" si="4">SUM(D28:D30)</f>
        <v>14</v>
      </c>
      <c r="E31" s="48">
        <f t="shared" si="4"/>
        <v>14</v>
      </c>
      <c r="F31" s="48">
        <f t="shared" si="4"/>
        <v>14</v>
      </c>
      <c r="G31" s="48">
        <f t="shared" si="4"/>
        <v>14</v>
      </c>
      <c r="H31" s="48">
        <f t="shared" si="4"/>
        <v>14</v>
      </c>
      <c r="I31" s="48">
        <f t="shared" si="4"/>
        <v>14</v>
      </c>
      <c r="J31" s="48">
        <f t="shared" si="4"/>
        <v>14</v>
      </c>
      <c r="K31" s="48">
        <f t="shared" si="4"/>
        <v>14</v>
      </c>
      <c r="L31" s="48">
        <f t="shared" si="4"/>
        <v>14</v>
      </c>
      <c r="M31" s="48">
        <f t="shared" si="4"/>
        <v>14</v>
      </c>
      <c r="N31" s="48">
        <f t="shared" si="4"/>
        <v>14</v>
      </c>
      <c r="O31" s="48">
        <f t="shared" si="4"/>
        <v>14</v>
      </c>
      <c r="P31" s="48">
        <f t="shared" si="4"/>
        <v>14</v>
      </c>
      <c r="Q31" s="48">
        <f t="shared" si="4"/>
        <v>14</v>
      </c>
      <c r="R31" s="48">
        <f t="shared" si="4"/>
        <v>14</v>
      </c>
      <c r="S31" s="8"/>
    </row>
    <row r="32" spans="1:28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4"/>
      <c r="Q32" s="8"/>
      <c r="R32" s="8"/>
      <c r="S32" s="8"/>
    </row>
  </sheetData>
  <mergeCells count="7">
    <mergeCell ref="W9:Z11"/>
    <mergeCell ref="D10:J10"/>
    <mergeCell ref="D2:R2"/>
    <mergeCell ref="B8:B10"/>
    <mergeCell ref="C8:C10"/>
    <mergeCell ref="D8:J8"/>
    <mergeCell ref="D9:J9"/>
  </mergeCells>
  <conditionalFormatting sqref="D13:R27">
    <cfRule type="cellIs" dxfId="167" priority="13" operator="equal">
      <formula>0</formula>
    </cfRule>
    <cfRule type="cellIs" dxfId="166" priority="14" operator="equal">
      <formula>3</formula>
    </cfRule>
    <cfRule type="cellIs" dxfId="165" priority="15" operator="equal">
      <formula>2</formula>
    </cfRule>
    <cfRule type="cellIs" dxfId="164" priority="16" operator="equal">
      <formula>1</formula>
    </cfRule>
  </conditionalFormatting>
  <conditionalFormatting sqref="K8">
    <cfRule type="cellIs" dxfId="163" priority="9" operator="equal">
      <formula>" "</formula>
    </cfRule>
    <cfRule type="cellIs" dxfId="162" priority="10" operator="equal">
      <formula>3</formula>
    </cfRule>
    <cfRule type="cellIs" dxfId="161" priority="11" operator="equal">
      <formula>2</formula>
    </cfRule>
    <cfRule type="cellIs" dxfId="160" priority="12" operator="equal">
      <formula>1</formula>
    </cfRule>
  </conditionalFormatting>
  <conditionalFormatting sqref="K9">
    <cfRule type="cellIs" dxfId="159" priority="5" operator="equal">
      <formula>" "</formula>
    </cfRule>
    <cfRule type="cellIs" dxfId="158" priority="6" operator="equal">
      <formula>3</formula>
    </cfRule>
    <cfRule type="cellIs" dxfId="157" priority="7" operator="equal">
      <formula>2</formula>
    </cfRule>
    <cfRule type="cellIs" dxfId="156" priority="8" operator="equal">
      <formula>1</formula>
    </cfRule>
  </conditionalFormatting>
  <conditionalFormatting sqref="K10">
    <cfRule type="cellIs" dxfId="155" priority="1" operator="equal">
      <formula>" "</formula>
    </cfRule>
    <cfRule type="cellIs" dxfId="154" priority="2" operator="equal">
      <formula>3</formula>
    </cfRule>
    <cfRule type="cellIs" dxfId="153" priority="3" operator="equal">
      <formula>2</formula>
    </cfRule>
    <cfRule type="cellIs" dxfId="152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I17"/>
  <sheetViews>
    <sheetView topLeftCell="C1" zoomScale="112" zoomScaleNormal="112" workbookViewId="0">
      <selection activeCell="J1" sqref="J1:L1048576"/>
    </sheetView>
  </sheetViews>
  <sheetFormatPr defaultColWidth="8.7265625" defaultRowHeight="14.5" x14ac:dyDescent="0.35"/>
  <cols>
    <col min="3" max="3" width="21.81640625" style="112" customWidth="1"/>
    <col min="4" max="9" width="12.54296875" style="112" customWidth="1"/>
  </cols>
  <sheetData>
    <row r="2" spans="3:9" ht="26" x14ac:dyDescent="0.35">
      <c r="C2" s="83" t="s">
        <v>1</v>
      </c>
      <c r="D2" s="83" t="s">
        <v>187</v>
      </c>
      <c r="E2" s="110" t="s">
        <v>188</v>
      </c>
      <c r="F2" s="83" t="s">
        <v>189</v>
      </c>
      <c r="G2" s="110" t="s">
        <v>188</v>
      </c>
      <c r="H2" s="83" t="s">
        <v>190</v>
      </c>
      <c r="I2" s="110" t="s">
        <v>188</v>
      </c>
    </row>
    <row r="3" spans="3:9" x14ac:dyDescent="0.35">
      <c r="C3" s="9" t="s">
        <v>8</v>
      </c>
      <c r="D3" s="88">
        <f>INDEX('Visa Dataset 2018_ECOWAS'!$D$28:$R$28,MATCH('Score ECOWAS'!C3,'Visa Dataset 2018_ECOWAS'!$D$12:$R$12,0))</f>
        <v>14</v>
      </c>
      <c r="E3" s="111">
        <v>1</v>
      </c>
      <c r="F3" s="88">
        <f>INDEX('Visa Dataset 2018_ECOWAS'!$D$29:$R$29,MATCH('Score ECOWAS'!C3,'Visa Dataset 2018_ECOWAS'!$D$12:$R$12,0))</f>
        <v>0</v>
      </c>
      <c r="G3" s="111">
        <v>1</v>
      </c>
      <c r="H3" s="88">
        <f>INDEX('Visa Dataset 2018_ECOWAS'!$D$30:$R$30,MATCH('Score ECOWAS'!C3,'Visa Dataset 2018_ECOWAS'!$D$12:$R$12,0))</f>
        <v>0</v>
      </c>
      <c r="I3" s="111">
        <v>1</v>
      </c>
    </row>
    <row r="4" spans="3:9" x14ac:dyDescent="0.35">
      <c r="C4" s="9" t="s">
        <v>12</v>
      </c>
      <c r="D4" s="88">
        <f>INDEX('Visa Dataset 2018_ECOWAS'!$D$28:$R$28,MATCH('Score ECOWAS'!C4,'Visa Dataset 2018_ECOWAS'!$D$12:$R$12,0))</f>
        <v>14</v>
      </c>
      <c r="E4" s="111">
        <v>1</v>
      </c>
      <c r="F4" s="88">
        <f>INDEX('Visa Dataset 2018_ECOWAS'!$D$29:$R$29,MATCH('Score ECOWAS'!C4,'Visa Dataset 2018_ECOWAS'!$D$12:$R$12,0))</f>
        <v>0</v>
      </c>
      <c r="G4" s="111">
        <v>1</v>
      </c>
      <c r="H4" s="88">
        <f>INDEX('Visa Dataset 2018_ECOWAS'!$D$30:$R$30,MATCH('Score ECOWAS'!C4,'Visa Dataset 2018_ECOWAS'!$D$12:$R$12,0))</f>
        <v>0</v>
      </c>
      <c r="I4" s="111">
        <v>1</v>
      </c>
    </row>
    <row r="5" spans="3:9" x14ac:dyDescent="0.35">
      <c r="C5" s="9" t="s">
        <v>220</v>
      </c>
      <c r="D5" s="88">
        <f>INDEX('Visa Dataset 2018_ECOWAS'!$D$28:$R$28,MATCH('Score ECOWAS'!C5,'Visa Dataset 2018_ECOWAS'!$D$12:$R$12,0))</f>
        <v>14</v>
      </c>
      <c r="E5" s="111">
        <v>1</v>
      </c>
      <c r="F5" s="88">
        <f>INDEX('Visa Dataset 2018_ECOWAS'!$D$29:$R$29,MATCH('Score ECOWAS'!C5,'Visa Dataset 2018_ECOWAS'!$D$12:$R$12,0))</f>
        <v>0</v>
      </c>
      <c r="G5" s="111">
        <v>1</v>
      </c>
      <c r="H5" s="88">
        <f>INDEX('Visa Dataset 2018_ECOWAS'!$D$30:$R$30,MATCH('Score ECOWAS'!C5,'Visa Dataset 2018_ECOWAS'!$D$12:$R$12,0))</f>
        <v>0</v>
      </c>
      <c r="I5" s="111">
        <v>1</v>
      </c>
    </row>
    <row r="6" spans="3:9" x14ac:dyDescent="0.35">
      <c r="C6" s="9" t="s">
        <v>219</v>
      </c>
      <c r="D6" s="88">
        <f>INDEX('Visa Dataset 2018_ECOWAS'!$D$28:$R$28,MATCH('Score ECOWAS'!C6,'Visa Dataset 2018_ECOWAS'!$D$12:$R$12,0))</f>
        <v>14</v>
      </c>
      <c r="E6" s="111">
        <v>1</v>
      </c>
      <c r="F6" s="88">
        <f>INDEX('Visa Dataset 2018_ECOWAS'!$D$29:$R$29,MATCH('Score ECOWAS'!C6,'Visa Dataset 2018_ECOWAS'!$D$12:$R$12,0))</f>
        <v>0</v>
      </c>
      <c r="G6" s="111">
        <v>1</v>
      </c>
      <c r="H6" s="88">
        <f>INDEX('Visa Dataset 2018_ECOWAS'!$D$30:$R$30,MATCH('Score ECOWAS'!C6,'Visa Dataset 2018_ECOWAS'!$D$12:$R$12,0))</f>
        <v>0</v>
      </c>
      <c r="I6" s="111">
        <v>1</v>
      </c>
    </row>
    <row r="7" spans="3:9" x14ac:dyDescent="0.35">
      <c r="C7" s="9" t="s">
        <v>215</v>
      </c>
      <c r="D7" s="88">
        <f>INDEX('Visa Dataset 2018_ECOWAS'!$D$28:$R$28,MATCH('Score ECOWAS'!C7,'Visa Dataset 2018_ECOWAS'!$D$12:$R$12,0))</f>
        <v>14</v>
      </c>
      <c r="E7" s="111">
        <v>1</v>
      </c>
      <c r="F7" s="88">
        <f>INDEX('Visa Dataset 2018_ECOWAS'!$D$29:$R$29,MATCH('Score ECOWAS'!C7,'Visa Dataset 2018_ECOWAS'!$D$12:$R$12,0))</f>
        <v>0</v>
      </c>
      <c r="G7" s="111">
        <v>1</v>
      </c>
      <c r="H7" s="88">
        <f>INDEX('Visa Dataset 2018_ECOWAS'!$D$30:$R$30,MATCH('Score ECOWAS'!C7,'Visa Dataset 2018_ECOWAS'!$D$12:$R$12,0))</f>
        <v>0</v>
      </c>
      <c r="I7" s="111">
        <v>1</v>
      </c>
    </row>
    <row r="8" spans="3:9" x14ac:dyDescent="0.35">
      <c r="C8" s="9" t="s">
        <v>40</v>
      </c>
      <c r="D8" s="88">
        <f>INDEX('Visa Dataset 2018_ECOWAS'!$D$28:$R$28,MATCH('Score ECOWAS'!C8,'Visa Dataset 2018_ECOWAS'!$D$12:$R$12,0))</f>
        <v>14</v>
      </c>
      <c r="E8" s="111">
        <v>1</v>
      </c>
      <c r="F8" s="88">
        <f>INDEX('Visa Dataset 2018_ECOWAS'!$D$29:$R$29,MATCH('Score ECOWAS'!C8,'Visa Dataset 2018_ECOWAS'!$D$12:$R$12,0))</f>
        <v>0</v>
      </c>
      <c r="G8" s="111">
        <v>1</v>
      </c>
      <c r="H8" s="88">
        <f>INDEX('Visa Dataset 2018_ECOWAS'!$D$30:$R$30,MATCH('Score ECOWAS'!C8,'Visa Dataset 2018_ECOWAS'!$D$12:$R$12,0))</f>
        <v>0</v>
      </c>
      <c r="I8" s="111">
        <v>1</v>
      </c>
    </row>
    <row r="9" spans="3:9" x14ac:dyDescent="0.35">
      <c r="C9" s="9" t="s">
        <v>42</v>
      </c>
      <c r="D9" s="88">
        <f>INDEX('Visa Dataset 2018_ECOWAS'!$D$28:$R$28,MATCH('Score ECOWAS'!C9,'Visa Dataset 2018_ECOWAS'!$D$12:$R$12,0))</f>
        <v>14</v>
      </c>
      <c r="E9" s="111">
        <v>1</v>
      </c>
      <c r="F9" s="88">
        <f>INDEX('Visa Dataset 2018_ECOWAS'!$D$29:$R$29,MATCH('Score ECOWAS'!C9,'Visa Dataset 2018_ECOWAS'!$D$12:$R$12,0))</f>
        <v>0</v>
      </c>
      <c r="G9" s="111">
        <v>1</v>
      </c>
      <c r="H9" s="88">
        <f>INDEX('Visa Dataset 2018_ECOWAS'!$D$30:$R$30,MATCH('Score ECOWAS'!C9,'Visa Dataset 2018_ECOWAS'!$D$12:$R$12,0))</f>
        <v>0</v>
      </c>
      <c r="I9" s="111">
        <v>1</v>
      </c>
    </row>
    <row r="10" spans="3:9" x14ac:dyDescent="0.35">
      <c r="C10" s="9" t="s">
        <v>218</v>
      </c>
      <c r="D10" s="88">
        <f>INDEX('Visa Dataset 2018_ECOWAS'!$D$28:$R$28,MATCH('Score ECOWAS'!C10,'Visa Dataset 2018_ECOWAS'!$D$12:$R$12,0))</f>
        <v>14</v>
      </c>
      <c r="E10" s="111">
        <v>1</v>
      </c>
      <c r="F10" s="88">
        <f>INDEX('Visa Dataset 2018_ECOWAS'!$D$29:$R$29,MATCH('Score ECOWAS'!C10,'Visa Dataset 2018_ECOWAS'!$D$12:$R$12,0))</f>
        <v>0</v>
      </c>
      <c r="G10" s="111">
        <v>1</v>
      </c>
      <c r="H10" s="88">
        <f>INDEX('Visa Dataset 2018_ECOWAS'!$D$30:$R$30,MATCH('Score ECOWAS'!C10,'Visa Dataset 2018_ECOWAS'!$D$12:$R$12,0))</f>
        <v>0</v>
      </c>
      <c r="I10" s="111">
        <v>1</v>
      </c>
    </row>
    <row r="11" spans="3:9" x14ac:dyDescent="0.35">
      <c r="C11" s="9" t="s">
        <v>49</v>
      </c>
      <c r="D11" s="88">
        <f>INDEX('Visa Dataset 2018_ECOWAS'!$D$28:$R$28,MATCH('Score ECOWAS'!C11,'Visa Dataset 2018_ECOWAS'!$D$12:$R$12,0))</f>
        <v>14</v>
      </c>
      <c r="E11" s="111">
        <v>1</v>
      </c>
      <c r="F11" s="88">
        <f>INDEX('Visa Dataset 2018_ECOWAS'!$D$29:$R$29,MATCH('Score ECOWAS'!C11,'Visa Dataset 2018_ECOWAS'!$D$12:$R$12,0))</f>
        <v>0</v>
      </c>
      <c r="G11" s="111">
        <v>1</v>
      </c>
      <c r="H11" s="88">
        <f>INDEX('Visa Dataset 2018_ECOWAS'!$D$30:$R$30,MATCH('Score ECOWAS'!C11,'Visa Dataset 2018_ECOWAS'!$D$12:$R$12,0))</f>
        <v>0</v>
      </c>
      <c r="I11" s="111">
        <v>1</v>
      </c>
    </row>
    <row r="12" spans="3:9" x14ac:dyDescent="0.35">
      <c r="C12" s="9" t="s">
        <v>57</v>
      </c>
      <c r="D12" s="88">
        <f>INDEX('Visa Dataset 2018_ECOWAS'!$D$28:$R$28,MATCH('Score ECOWAS'!C12,'Visa Dataset 2018_ECOWAS'!$D$12:$R$12,0))</f>
        <v>14</v>
      </c>
      <c r="E12" s="111">
        <v>1</v>
      </c>
      <c r="F12" s="88">
        <f>INDEX('Visa Dataset 2018_ECOWAS'!$D$29:$R$29,MATCH('Score ECOWAS'!C12,'Visa Dataset 2018_ECOWAS'!$D$12:$R$12,0))</f>
        <v>0</v>
      </c>
      <c r="G12" s="111">
        <v>1</v>
      </c>
      <c r="H12" s="88">
        <f>INDEX('Visa Dataset 2018_ECOWAS'!$D$30:$R$30,MATCH('Score ECOWAS'!C12,'Visa Dataset 2018_ECOWAS'!$D$12:$R$12,0))</f>
        <v>0</v>
      </c>
      <c r="I12" s="111">
        <v>1</v>
      </c>
    </row>
    <row r="13" spans="3:9" x14ac:dyDescent="0.35">
      <c r="C13" s="9" t="s">
        <v>69</v>
      </c>
      <c r="D13" s="88">
        <f>INDEX('Visa Dataset 2018_ECOWAS'!$D$28:$R$28,MATCH('Score ECOWAS'!C13,'Visa Dataset 2018_ECOWAS'!$D$12:$R$12,0))</f>
        <v>14</v>
      </c>
      <c r="E13" s="111">
        <v>1</v>
      </c>
      <c r="F13" s="88">
        <f>INDEX('Visa Dataset 2018_ECOWAS'!$D$29:$R$29,MATCH('Score ECOWAS'!C13,'Visa Dataset 2018_ECOWAS'!$D$12:$R$12,0))</f>
        <v>0</v>
      </c>
      <c r="G13" s="111">
        <v>1</v>
      </c>
      <c r="H13" s="88">
        <f>INDEX('Visa Dataset 2018_ECOWAS'!$D$30:$R$30,MATCH('Score ECOWAS'!C13,'Visa Dataset 2018_ECOWAS'!$D$12:$R$12,0))</f>
        <v>0</v>
      </c>
      <c r="I13" s="111">
        <v>1</v>
      </c>
    </row>
    <row r="14" spans="3:9" x14ac:dyDescent="0.35">
      <c r="C14" s="9" t="s">
        <v>71</v>
      </c>
      <c r="D14" s="88">
        <f>INDEX('Visa Dataset 2018_ECOWAS'!$D$28:$R$28,MATCH('Score ECOWAS'!C14,'Visa Dataset 2018_ECOWAS'!$D$12:$R$12,0))</f>
        <v>14</v>
      </c>
      <c r="E14" s="111">
        <v>1</v>
      </c>
      <c r="F14" s="88">
        <f>INDEX('Visa Dataset 2018_ECOWAS'!$D$29:$R$29,MATCH('Score ECOWAS'!C14,'Visa Dataset 2018_ECOWAS'!$D$12:$R$12,0))</f>
        <v>0</v>
      </c>
      <c r="G14" s="111">
        <v>1</v>
      </c>
      <c r="H14" s="88">
        <f>INDEX('Visa Dataset 2018_ECOWAS'!$D$30:$R$30,MATCH('Score ECOWAS'!C14,'Visa Dataset 2018_ECOWAS'!$D$12:$R$12,0))</f>
        <v>0</v>
      </c>
      <c r="I14" s="111">
        <v>1</v>
      </c>
    </row>
    <row r="15" spans="3:9" x14ac:dyDescent="0.35">
      <c r="C15" s="9" t="s">
        <v>76</v>
      </c>
      <c r="D15" s="88">
        <f>INDEX('Visa Dataset 2018_ECOWAS'!$D$28:$R$28,MATCH('Score ECOWAS'!C15,'Visa Dataset 2018_ECOWAS'!$D$12:$R$12,0))</f>
        <v>14</v>
      </c>
      <c r="E15" s="111">
        <v>1</v>
      </c>
      <c r="F15" s="88">
        <f>INDEX('Visa Dataset 2018_ECOWAS'!$D$29:$R$29,MATCH('Score ECOWAS'!C15,'Visa Dataset 2018_ECOWAS'!$D$12:$R$12,0))</f>
        <v>0</v>
      </c>
      <c r="G15" s="111">
        <v>1</v>
      </c>
      <c r="H15" s="88">
        <f>INDEX('Visa Dataset 2018_ECOWAS'!$D$30:$R$30,MATCH('Score ECOWAS'!C15,'Visa Dataset 2018_ECOWAS'!$D$12:$R$12,0))</f>
        <v>0</v>
      </c>
      <c r="I15" s="111">
        <v>1</v>
      </c>
    </row>
    <row r="16" spans="3:9" x14ac:dyDescent="0.35">
      <c r="C16" s="9" t="s">
        <v>80</v>
      </c>
      <c r="D16" s="88">
        <f>INDEX('Visa Dataset 2018_ECOWAS'!$D$28:$R$28,MATCH('Score ECOWAS'!C16,'Visa Dataset 2018_ECOWAS'!$D$12:$R$12,0))</f>
        <v>14</v>
      </c>
      <c r="E16" s="111">
        <v>1</v>
      </c>
      <c r="F16" s="88">
        <f>INDEX('Visa Dataset 2018_ECOWAS'!$D$29:$R$29,MATCH('Score ECOWAS'!C16,'Visa Dataset 2018_ECOWAS'!$D$12:$R$12,0))</f>
        <v>0</v>
      </c>
      <c r="G16" s="111">
        <v>1</v>
      </c>
      <c r="H16" s="88">
        <f>INDEX('Visa Dataset 2018_ECOWAS'!$D$30:$R$30,MATCH('Score ECOWAS'!C16,'Visa Dataset 2018_ECOWAS'!$D$12:$R$12,0))</f>
        <v>0</v>
      </c>
      <c r="I16" s="111">
        <v>1</v>
      </c>
    </row>
    <row r="17" spans="3:9" x14ac:dyDescent="0.35">
      <c r="C17" s="9" t="s">
        <v>92</v>
      </c>
      <c r="D17" s="88">
        <f>INDEX('Visa Dataset 2018_ECOWAS'!$D$28:$R$28,MATCH('Score ECOWAS'!C17,'Visa Dataset 2018_ECOWAS'!$D$12:$R$12,0))</f>
        <v>14</v>
      </c>
      <c r="E17" s="111">
        <v>1</v>
      </c>
      <c r="F17" s="88">
        <f>INDEX('Visa Dataset 2018_ECOWAS'!$D$29:$R$29,MATCH('Score ECOWAS'!C17,'Visa Dataset 2018_ECOWAS'!$D$12:$R$12,0))</f>
        <v>0</v>
      </c>
      <c r="G17" s="111">
        <v>1</v>
      </c>
      <c r="H17" s="88">
        <f>INDEX('Visa Dataset 2018_ECOWAS'!$D$30:$R$30,MATCH('Score ECOWAS'!C17,'Visa Dataset 2018_ECOWAS'!$D$12:$R$12,0))</f>
        <v>0</v>
      </c>
      <c r="I17" s="111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W22"/>
  <sheetViews>
    <sheetView zoomScale="98" zoomScaleNormal="98" workbookViewId="0">
      <pane xSplit="3" ySplit="12" topLeftCell="D13" activePane="bottomRight" state="frozen"/>
      <selection activeCell="C13" sqref="C13"/>
      <selection pane="topRight" activeCell="C13" sqref="C13"/>
      <selection pane="bottomLeft" activeCell="C13" sqref="C13"/>
      <selection pane="bottomRight" activeCell="E20" sqref="E20"/>
    </sheetView>
  </sheetViews>
  <sheetFormatPr defaultColWidth="11.36328125" defaultRowHeight="14.5" x14ac:dyDescent="0.35"/>
  <cols>
    <col min="1" max="1" width="3.54296875" style="15" customWidth="1"/>
    <col min="2" max="2" width="5.90625" style="15" customWidth="1"/>
    <col min="3" max="3" width="18.26953125" style="15" bestFit="1" customWidth="1"/>
    <col min="4" max="4" width="3.54296875" style="15" customWidth="1"/>
    <col min="5" max="6" width="4" style="15" bestFit="1" customWidth="1"/>
    <col min="7" max="7" width="3.54296875" style="15" bestFit="1" customWidth="1"/>
    <col min="8" max="8" width="4" style="15" bestFit="1" customWidth="1"/>
    <col min="9" max="12" width="4" style="15" customWidth="1"/>
    <col min="13" max="13" width="3.54296875" style="15" customWidth="1"/>
    <col min="14" max="15" width="11.36328125" style="15"/>
    <col min="16" max="16" width="15.90625" style="15" customWidth="1"/>
    <col min="17" max="17" width="11.36328125" style="15"/>
    <col min="18" max="18" width="15" style="15" bestFit="1" customWidth="1"/>
    <col min="19" max="19" width="14.54296875" style="15" bestFit="1" customWidth="1"/>
    <col min="20" max="20" width="15.453125" style="15" bestFit="1" customWidth="1"/>
    <col min="21" max="16384" width="11.36328125" style="15"/>
  </cols>
  <sheetData>
    <row r="1" spans="1:23" ht="15" thickBo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3" ht="26.5" hidden="1" thickBot="1" x14ac:dyDescent="0.4">
      <c r="A2" s="8"/>
      <c r="B2" s="203" t="s">
        <v>196</v>
      </c>
      <c r="C2" s="204"/>
      <c r="D2" s="204"/>
      <c r="E2" s="204"/>
      <c r="F2" s="204"/>
      <c r="G2" s="204"/>
      <c r="H2" s="204"/>
      <c r="I2" s="204"/>
      <c r="L2" s="113"/>
      <c r="M2" s="16"/>
      <c r="Q2" s="17"/>
      <c r="T2" s="17"/>
      <c r="U2" s="17"/>
      <c r="V2" s="17"/>
      <c r="W2" s="17"/>
    </row>
    <row r="3" spans="1:23" ht="15" hidden="1" thickBot="1" x14ac:dyDescent="0.4">
      <c r="A3" s="8"/>
      <c r="M3" s="8"/>
    </row>
    <row r="4" spans="1:23" ht="15" hidden="1" thickBot="1" x14ac:dyDescent="0.4">
      <c r="A4" s="8"/>
      <c r="M4" s="8"/>
    </row>
    <row r="5" spans="1:23" ht="15" hidden="1" thickBot="1" x14ac:dyDescent="0.4">
      <c r="A5" s="8"/>
      <c r="M5" s="8"/>
    </row>
    <row r="6" spans="1:23" ht="15" hidden="1" thickBot="1" x14ac:dyDescent="0.4">
      <c r="A6" s="8"/>
      <c r="M6" s="8"/>
    </row>
    <row r="7" spans="1:23" ht="17.5" hidden="1" thickBot="1" x14ac:dyDescent="0.4">
      <c r="A7" s="8"/>
      <c r="C7" s="19"/>
      <c r="D7" s="20"/>
      <c r="M7" s="8"/>
    </row>
    <row r="8" spans="1:23" ht="22.5" customHeight="1" x14ac:dyDescent="0.35">
      <c r="A8" s="8"/>
      <c r="B8" s="172"/>
      <c r="C8" s="175" t="s">
        <v>106</v>
      </c>
      <c r="D8" s="178" t="s">
        <v>107</v>
      </c>
      <c r="E8" s="179"/>
      <c r="F8" s="179"/>
      <c r="G8" s="179"/>
      <c r="H8" s="179"/>
      <c r="I8" s="179"/>
      <c r="J8" s="180"/>
      <c r="K8" s="21">
        <v>1</v>
      </c>
      <c r="L8" s="114"/>
      <c r="M8" s="8"/>
    </row>
    <row r="9" spans="1:23" ht="15" customHeight="1" x14ac:dyDescent="0.35">
      <c r="A9" s="8"/>
      <c r="B9" s="173"/>
      <c r="C9" s="176"/>
      <c r="D9" s="181" t="s">
        <v>108</v>
      </c>
      <c r="E9" s="182"/>
      <c r="F9" s="182"/>
      <c r="G9" s="182"/>
      <c r="H9" s="182"/>
      <c r="I9" s="182"/>
      <c r="J9" s="183"/>
      <c r="K9" s="22">
        <v>2</v>
      </c>
      <c r="L9" s="115"/>
      <c r="M9" s="8"/>
      <c r="Q9" s="202" t="s">
        <v>197</v>
      </c>
      <c r="R9" s="202"/>
      <c r="S9" s="202"/>
      <c r="T9" s="202"/>
    </row>
    <row r="10" spans="1:23" ht="15" customHeight="1" thickBot="1" x14ac:dyDescent="0.4">
      <c r="A10" s="8"/>
      <c r="B10" s="174"/>
      <c r="C10" s="177"/>
      <c r="D10" s="184" t="s">
        <v>109</v>
      </c>
      <c r="E10" s="185"/>
      <c r="F10" s="185"/>
      <c r="G10" s="185"/>
      <c r="H10" s="185"/>
      <c r="I10" s="185"/>
      <c r="J10" s="186"/>
      <c r="K10" s="23">
        <v>3</v>
      </c>
      <c r="L10" s="115"/>
      <c r="M10" s="8"/>
      <c r="Q10" s="202"/>
      <c r="R10" s="202"/>
      <c r="S10" s="202"/>
      <c r="T10" s="202"/>
    </row>
    <row r="11" spans="1:23" ht="27" thickBot="1" x14ac:dyDescent="0.4">
      <c r="A11" s="8"/>
      <c r="B11" s="24"/>
      <c r="C11" s="18" t="s">
        <v>110</v>
      </c>
      <c r="D11" s="25" t="s">
        <v>111</v>
      </c>
      <c r="E11" s="25" t="s">
        <v>138</v>
      </c>
      <c r="F11" s="25" t="s">
        <v>142</v>
      </c>
      <c r="G11" s="25" t="s">
        <v>144</v>
      </c>
      <c r="H11" s="25" t="s">
        <v>161</v>
      </c>
      <c r="I11" s="116"/>
      <c r="J11" s="117"/>
      <c r="K11" s="117"/>
      <c r="L11" s="118"/>
      <c r="M11" s="8"/>
      <c r="Q11" s="202"/>
      <c r="R11" s="202"/>
      <c r="S11" s="202"/>
      <c r="T11" s="202"/>
    </row>
    <row r="12" spans="1:23" s="34" customFormat="1" ht="78" customHeight="1" thickBot="1" x14ac:dyDescent="0.4">
      <c r="A12" s="28"/>
      <c r="B12" s="29" t="s">
        <v>110</v>
      </c>
      <c r="C12" s="30" t="s">
        <v>1</v>
      </c>
      <c r="D12" s="31" t="s">
        <v>4</v>
      </c>
      <c r="E12" s="31" t="s">
        <v>51</v>
      </c>
      <c r="F12" s="31" t="s">
        <v>59</v>
      </c>
      <c r="G12" s="31" t="s">
        <v>63</v>
      </c>
      <c r="H12" s="31" t="s">
        <v>94</v>
      </c>
      <c r="I12" s="119"/>
      <c r="J12" s="120"/>
      <c r="K12" s="120"/>
      <c r="L12" s="121"/>
      <c r="M12" s="28"/>
    </row>
    <row r="13" spans="1:23" ht="16.25" customHeight="1" thickBot="1" x14ac:dyDescent="0.4">
      <c r="A13" s="8"/>
      <c r="B13" s="35" t="s">
        <v>111</v>
      </c>
      <c r="C13" s="36" t="s">
        <v>4</v>
      </c>
      <c r="D13" s="37"/>
      <c r="E13" s="37">
        <v>3</v>
      </c>
      <c r="F13" s="37">
        <v>1</v>
      </c>
      <c r="G13" s="37">
        <v>1</v>
      </c>
      <c r="H13" s="37">
        <v>1</v>
      </c>
      <c r="I13" s="122"/>
      <c r="J13" s="37"/>
      <c r="K13" s="37"/>
      <c r="L13" s="123"/>
      <c r="M13" s="8"/>
      <c r="P13" s="93" t="s">
        <v>1</v>
      </c>
      <c r="Q13" s="94" t="s">
        <v>107</v>
      </c>
      <c r="R13" s="94" t="s">
        <v>192</v>
      </c>
      <c r="S13" s="94" t="s">
        <v>193</v>
      </c>
      <c r="T13" s="95" t="s">
        <v>194</v>
      </c>
      <c r="U13" s="96" t="s">
        <v>170</v>
      </c>
    </row>
    <row r="14" spans="1:23" x14ac:dyDescent="0.35">
      <c r="A14" s="8"/>
      <c r="B14" s="35" t="s">
        <v>138</v>
      </c>
      <c r="C14" s="36" t="s">
        <v>51</v>
      </c>
      <c r="D14" s="37">
        <v>1</v>
      </c>
      <c r="E14" s="37"/>
      <c r="F14" s="37">
        <v>1</v>
      </c>
      <c r="G14" s="37">
        <v>3</v>
      </c>
      <c r="H14" s="37">
        <v>1</v>
      </c>
      <c r="I14" s="122"/>
      <c r="J14" s="37"/>
      <c r="K14" s="37"/>
      <c r="L14" s="123"/>
      <c r="M14" s="8"/>
      <c r="P14" s="97" t="s">
        <v>4</v>
      </c>
      <c r="Q14" s="98">
        <v>3</v>
      </c>
      <c r="R14" s="98">
        <v>0</v>
      </c>
      <c r="S14" s="98">
        <v>0</v>
      </c>
      <c r="T14" s="99">
        <v>1</v>
      </c>
      <c r="U14" s="100">
        <f>SUM(Q14:T14)</f>
        <v>4</v>
      </c>
    </row>
    <row r="15" spans="1:23" x14ac:dyDescent="0.35">
      <c r="A15" s="8"/>
      <c r="B15" s="35" t="s">
        <v>142</v>
      </c>
      <c r="C15" s="36" t="s">
        <v>59</v>
      </c>
      <c r="D15" s="37">
        <v>1</v>
      </c>
      <c r="E15" s="37">
        <v>3</v>
      </c>
      <c r="F15" s="37"/>
      <c r="G15" s="37">
        <v>3</v>
      </c>
      <c r="H15" s="37">
        <v>1</v>
      </c>
      <c r="I15" s="122"/>
      <c r="J15" s="37"/>
      <c r="K15" s="37"/>
      <c r="L15" s="123"/>
      <c r="M15" s="8"/>
      <c r="P15" s="101" t="s">
        <v>51</v>
      </c>
      <c r="Q15" s="102">
        <v>1</v>
      </c>
      <c r="R15" s="102">
        <v>0</v>
      </c>
      <c r="S15" s="102">
        <v>1</v>
      </c>
      <c r="T15" s="103">
        <v>2</v>
      </c>
      <c r="U15" s="104">
        <v>4</v>
      </c>
    </row>
    <row r="16" spans="1:23" x14ac:dyDescent="0.35">
      <c r="A16" s="8"/>
      <c r="B16" s="35" t="s">
        <v>144</v>
      </c>
      <c r="C16" s="36" t="s">
        <v>63</v>
      </c>
      <c r="D16" s="37">
        <v>1</v>
      </c>
      <c r="E16" s="37">
        <v>3</v>
      </c>
      <c r="F16" s="37">
        <v>2</v>
      </c>
      <c r="G16" s="37"/>
      <c r="H16" s="37">
        <v>1</v>
      </c>
      <c r="I16" s="122"/>
      <c r="J16" s="37"/>
      <c r="K16" s="37"/>
      <c r="L16" s="123"/>
      <c r="M16" s="8"/>
      <c r="P16" s="101" t="s">
        <v>59</v>
      </c>
      <c r="Q16" s="102">
        <v>2</v>
      </c>
      <c r="R16" s="102">
        <v>0</v>
      </c>
      <c r="S16" s="102">
        <v>0</v>
      </c>
      <c r="T16" s="103">
        <v>2</v>
      </c>
      <c r="U16" s="104">
        <v>4</v>
      </c>
    </row>
    <row r="17" spans="1:21" ht="15" thickBot="1" x14ac:dyDescent="0.4">
      <c r="A17" s="8"/>
      <c r="B17" s="40" t="s">
        <v>161</v>
      </c>
      <c r="C17" s="41" t="s">
        <v>94</v>
      </c>
      <c r="D17" s="124">
        <v>1</v>
      </c>
      <c r="E17" s="124">
        <v>1</v>
      </c>
      <c r="F17" s="124">
        <v>1</v>
      </c>
      <c r="G17" s="124">
        <v>1</v>
      </c>
      <c r="H17" s="124"/>
      <c r="I17" s="125"/>
      <c r="J17" s="124"/>
      <c r="K17" s="124"/>
      <c r="L17" s="126"/>
      <c r="M17" s="8"/>
      <c r="P17" s="101" t="s">
        <v>63</v>
      </c>
      <c r="Q17" s="102">
        <v>2</v>
      </c>
      <c r="R17" s="102">
        <v>0</v>
      </c>
      <c r="S17" s="102">
        <v>1</v>
      </c>
      <c r="T17" s="103">
        <v>1</v>
      </c>
      <c r="U17" s="104">
        <v>4</v>
      </c>
    </row>
    <row r="18" spans="1:21" ht="15" thickBot="1" x14ac:dyDescent="0.4">
      <c r="A18" s="8"/>
      <c r="B18" s="42"/>
      <c r="C18" s="42" t="s">
        <v>167</v>
      </c>
      <c r="D18" s="45">
        <f>COUNTIF(D$13:D$17,1)</f>
        <v>4</v>
      </c>
      <c r="E18" s="38">
        <f>COUNTIF(E$13:E$17,1)</f>
        <v>1</v>
      </c>
      <c r="F18" s="38">
        <f>COUNTIF(F$13:F$17,1)</f>
        <v>3</v>
      </c>
      <c r="G18" s="38">
        <f>COUNTIF(G$13:G$17,1)</f>
        <v>2</v>
      </c>
      <c r="H18" s="38">
        <f>COUNTIF(H$13:H$17,1)</f>
        <v>4</v>
      </c>
      <c r="I18" s="43"/>
      <c r="J18" s="38"/>
      <c r="K18" s="38"/>
      <c r="L18" s="127"/>
      <c r="M18" s="8"/>
      <c r="P18" s="101" t="s">
        <v>94</v>
      </c>
      <c r="Q18" s="102">
        <v>4</v>
      </c>
      <c r="R18" s="102">
        <v>0</v>
      </c>
      <c r="S18" s="102">
        <v>0</v>
      </c>
      <c r="T18" s="103">
        <v>0</v>
      </c>
      <c r="U18" s="106">
        <v>4</v>
      </c>
    </row>
    <row r="19" spans="1:21" ht="15" thickBot="1" x14ac:dyDescent="0.4">
      <c r="A19" s="8"/>
      <c r="B19" s="42"/>
      <c r="C19" s="42" t="s">
        <v>168</v>
      </c>
      <c r="D19" s="45">
        <f>COUNTIF(D$13:D$17,2)</f>
        <v>0</v>
      </c>
      <c r="E19" s="38">
        <f>COUNTIF(E$13:E$17,2)</f>
        <v>0</v>
      </c>
      <c r="F19" s="38">
        <f>COUNTIF(F$13:F$17,2)</f>
        <v>1</v>
      </c>
      <c r="G19" s="38">
        <f>COUNTIF(G$13:G$17,2)</f>
        <v>0</v>
      </c>
      <c r="H19" s="38">
        <f>COUNTIF(H$13:H$17,2)</f>
        <v>0</v>
      </c>
      <c r="I19" s="45"/>
      <c r="J19" s="38"/>
      <c r="K19" s="38"/>
      <c r="L19" s="127"/>
      <c r="M19" s="8"/>
      <c r="P19" s="107" t="s">
        <v>198</v>
      </c>
      <c r="Q19" s="108">
        <f>SUM(Q14:Q18)/2</f>
        <v>6</v>
      </c>
      <c r="R19" s="108">
        <f t="shared" ref="R19:T19" si="0">SUM(R14:R18)/2</f>
        <v>0</v>
      </c>
      <c r="S19" s="108">
        <f t="shared" si="0"/>
        <v>1</v>
      </c>
      <c r="T19" s="108">
        <f t="shared" si="0"/>
        <v>3</v>
      </c>
      <c r="U19" s="109"/>
    </row>
    <row r="20" spans="1:21" x14ac:dyDescent="0.35">
      <c r="A20" s="8"/>
      <c r="B20" s="42"/>
      <c r="C20" s="42" t="s">
        <v>169</v>
      </c>
      <c r="D20" s="45">
        <f>COUNTIF(D$13:D$17,3)</f>
        <v>0</v>
      </c>
      <c r="E20" s="38">
        <f>COUNTIF(E$13:E$17,3)</f>
        <v>3</v>
      </c>
      <c r="F20" s="38">
        <f>COUNTIF(F$13:F$17,3)</f>
        <v>0</v>
      </c>
      <c r="G20" s="38">
        <f>COUNTIF(G$13:G$17,3)</f>
        <v>2</v>
      </c>
      <c r="H20" s="38">
        <f>COUNTIF(H$13:H$17,3)</f>
        <v>0</v>
      </c>
      <c r="I20" s="45"/>
      <c r="J20" s="38"/>
      <c r="K20" s="38"/>
      <c r="L20" s="127"/>
      <c r="M20" s="8"/>
    </row>
    <row r="21" spans="1:21" ht="15" thickBot="1" x14ac:dyDescent="0.4">
      <c r="A21" s="8"/>
      <c r="B21" s="46"/>
      <c r="C21" s="46" t="s">
        <v>170</v>
      </c>
      <c r="D21" s="47">
        <f>SUM(D18:D20)</f>
        <v>4</v>
      </c>
      <c r="E21" s="48">
        <f t="shared" ref="E21:H21" si="1">SUM(E18:E20)</f>
        <v>4</v>
      </c>
      <c r="F21" s="48">
        <f t="shared" si="1"/>
        <v>4</v>
      </c>
      <c r="G21" s="48">
        <f t="shared" si="1"/>
        <v>4</v>
      </c>
      <c r="H21" s="48">
        <f t="shared" si="1"/>
        <v>4</v>
      </c>
      <c r="I21" s="128"/>
      <c r="J21" s="127"/>
      <c r="K21" s="127"/>
      <c r="L21" s="127"/>
      <c r="M21" s="8"/>
    </row>
    <row r="22" spans="1:21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</sheetData>
  <mergeCells count="7">
    <mergeCell ref="Q9:T11"/>
    <mergeCell ref="D10:J10"/>
    <mergeCell ref="B2:I2"/>
    <mergeCell ref="B8:B10"/>
    <mergeCell ref="C8:C10"/>
    <mergeCell ref="D8:J8"/>
    <mergeCell ref="D9:J9"/>
  </mergeCells>
  <conditionalFormatting sqref="D13:H17">
    <cfRule type="cellIs" dxfId="151" priority="13" operator="equal">
      <formula>0</formula>
    </cfRule>
    <cfRule type="cellIs" dxfId="150" priority="14" operator="equal">
      <formula>3</formula>
    </cfRule>
    <cfRule type="cellIs" dxfId="149" priority="15" operator="equal">
      <formula>2</formula>
    </cfRule>
    <cfRule type="cellIs" dxfId="148" priority="16" operator="equal">
      <formula>1</formula>
    </cfRule>
  </conditionalFormatting>
  <conditionalFormatting sqref="K8">
    <cfRule type="cellIs" dxfId="147" priority="9" operator="equal">
      <formula>" "</formula>
    </cfRule>
    <cfRule type="cellIs" dxfId="146" priority="10" operator="equal">
      <formula>3</formula>
    </cfRule>
    <cfRule type="cellIs" dxfId="145" priority="11" operator="equal">
      <formula>2</formula>
    </cfRule>
    <cfRule type="cellIs" dxfId="144" priority="12" operator="equal">
      <formula>1</formula>
    </cfRule>
  </conditionalFormatting>
  <conditionalFormatting sqref="K9">
    <cfRule type="cellIs" dxfId="143" priority="5" operator="equal">
      <formula>" "</formula>
    </cfRule>
    <cfRule type="cellIs" dxfId="142" priority="6" operator="equal">
      <formula>3</formula>
    </cfRule>
    <cfRule type="cellIs" dxfId="141" priority="7" operator="equal">
      <formula>2</formula>
    </cfRule>
    <cfRule type="cellIs" dxfId="140" priority="8" operator="equal">
      <formula>1</formula>
    </cfRule>
  </conditionalFormatting>
  <conditionalFormatting sqref="K10">
    <cfRule type="cellIs" dxfId="139" priority="1" operator="equal">
      <formula>" "</formula>
    </cfRule>
    <cfRule type="cellIs" dxfId="138" priority="2" operator="equal">
      <formula>3</formula>
    </cfRule>
    <cfRule type="cellIs" dxfId="137" priority="3" operator="equal">
      <formula>2</formula>
    </cfRule>
    <cfRule type="cellIs" dxfId="136" priority="4" operator="equal">
      <formula>1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Data source</vt:lpstr>
      <vt:lpstr>Visa Dataset 2018</vt:lpstr>
      <vt:lpstr>Africa 2018</vt:lpstr>
      <vt:lpstr>Score Africa 2018</vt:lpstr>
      <vt:lpstr>COMESAJul2018</vt:lpstr>
      <vt:lpstr>Score COMESAJul2018</vt:lpstr>
      <vt:lpstr>Visa Dataset 2018_ECOWAS</vt:lpstr>
      <vt:lpstr>Score ECOWAS</vt:lpstr>
      <vt:lpstr>Visa Dataset 2018_UMA</vt:lpstr>
      <vt:lpstr>Score UMA </vt:lpstr>
      <vt:lpstr>Visa Dataset 2018_COMESA</vt:lpstr>
      <vt:lpstr>score COMESA</vt:lpstr>
      <vt:lpstr>Visa Dataset 2018_ECCAS</vt:lpstr>
      <vt:lpstr>Score ECCAS</vt:lpstr>
      <vt:lpstr>Visa Dataset 2018_SADC</vt:lpstr>
      <vt:lpstr>Score SADC</vt:lpstr>
      <vt:lpstr>Visa Dataset 2018_EAC</vt:lpstr>
      <vt:lpstr>Score EAC</vt:lpstr>
      <vt:lpstr>Visa Dataset 2018_IGAD</vt:lpstr>
      <vt:lpstr>Score IGAD</vt:lpstr>
      <vt:lpstr>Visa Dataset 2018_CENSAD</vt:lpstr>
      <vt:lpstr>Score CEN-SAD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Shamnaaz Sufrauj</cp:lastModifiedBy>
  <dcterms:created xsi:type="dcterms:W3CDTF">2018-08-11T11:26:50Z</dcterms:created>
  <dcterms:modified xsi:type="dcterms:W3CDTF">2019-07-28T15:28:13Z</dcterms:modified>
</cp:coreProperties>
</file>